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1880" windowHeight="6150" activeTab="0"/>
  </bookViews>
  <sheets>
    <sheet name="Table of Contents" sheetId="1" r:id="rId1"/>
    <sheet name="A" sheetId="2" r:id="rId2"/>
    <sheet name="B" sheetId="3" r:id="rId3"/>
    <sheet name="C" sheetId="4" r:id="rId4"/>
    <sheet name="D" sheetId="5" r:id="rId5"/>
    <sheet name="E" sheetId="6" r:id="rId6"/>
    <sheet name="F" sheetId="7" r:id="rId7"/>
    <sheet name="G" sheetId="8" r:id="rId8"/>
    <sheet name="H" sheetId="9" r:id="rId9"/>
    <sheet name="I" sheetId="10" r:id="rId10"/>
    <sheet name="J" sheetId="11" r:id="rId11"/>
    <sheet name="B CAS" sheetId="12" r:id="rId12"/>
    <sheet name="B CAPS" sheetId="13" r:id="rId13"/>
    <sheet name="B GS" sheetId="14" r:id="rId14"/>
    <sheet name="B SEM" sheetId="15" r:id="rId15"/>
    <sheet name="C CAS" sheetId="16" r:id="rId16"/>
    <sheet name="C CAPS" sheetId="17" r:id="rId17"/>
    <sheet name="D CAS" sheetId="18" r:id="rId18"/>
    <sheet name="D CAPS" sheetId="19" r:id="rId19"/>
    <sheet name="E CAS" sheetId="20" r:id="rId20"/>
    <sheet name="E CAPS" sheetId="21" r:id="rId21"/>
    <sheet name="F CAS" sheetId="22" r:id="rId22"/>
    <sheet name="F CAPS" sheetId="23" r:id="rId23"/>
    <sheet name="G CAS" sheetId="24" r:id="rId24"/>
    <sheet name="H CAS" sheetId="25" r:id="rId25"/>
    <sheet name="I CAS" sheetId="26" r:id="rId26"/>
    <sheet name="I CAPS" sheetId="27" r:id="rId27"/>
    <sheet name="I GS" sheetId="28" r:id="rId28"/>
    <sheet name="I SEM" sheetId="29" r:id="rId29"/>
    <sheet name="J CAS" sheetId="30" r:id="rId30"/>
    <sheet name="J CAPS" sheetId="31" r:id="rId31"/>
    <sheet name="CDS-CHANGES" sheetId="32" r:id="rId32"/>
    <sheet name="CDS Definitions" sheetId="33" r:id="rId33"/>
  </sheets>
  <definedNames/>
  <calcPr fullCalcOnLoad="1"/>
</workbook>
</file>

<file path=xl/sharedStrings.xml><?xml version="1.0" encoding="utf-8"?>
<sst xmlns="http://schemas.openxmlformats.org/spreadsheetml/2006/main" count="5394" uniqueCount="1185">
  <si>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</si>
  <si>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</si>
  <si>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</si>
  <si>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</si>
  <si>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</si>
  <si>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</si>
  <si>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</si>
  <si>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</si>
  <si>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</si>
  <si>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</si>
  <si>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</si>
  <si>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</si>
  <si>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</si>
  <si>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</si>
  <si>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</si>
  <si>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</si>
  <si>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2008-2009 estimated</t>
  </si>
  <si>
    <t>2007-2008
final</t>
  </si>
  <si>
    <t>Number of degree-seeking undergraduate students (CDS Item B1 if reporting on Fall 2008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</si>
  <si>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</si>
  <si>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</si>
  <si>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</si>
  <si>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</si>
  <si>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</si>
  <si>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</si>
  <si>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</si>
  <si>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</si>
  <si>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</si>
  <si>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</si>
  <si>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</si>
  <si>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</si>
  <si>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</si>
  <si>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</si>
  <si>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</si>
  <si>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</si>
  <si>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</si>
  <si>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</si>
  <si>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</si>
  <si>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</si>
  <si>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</si>
  <si>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</si>
  <si>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</si>
  <si>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</si>
  <si>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</si>
  <si>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</si>
  <si>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</si>
  <si>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</si>
  <si>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</si>
  <si>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</si>
  <si>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</si>
  <si>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</si>
  <si>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</si>
  <si>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</si>
  <si>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</si>
  <si>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</si>
  <si>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</si>
  <si>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</si>
  <si>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</si>
  <si>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</si>
  <si>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</si>
  <si>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</si>
  <si>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</si>
  <si>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</si>
  <si>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</si>
  <si>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</si>
  <si>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</si>
  <si>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</si>
  <si>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</si>
  <si>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</si>
  <si>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</si>
  <si>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</si>
  <si>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</si>
  <si>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</si>
  <si>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</si>
  <si>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</si>
  <si>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</si>
  <si>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</si>
  <si>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</si>
  <si>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</si>
  <si>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</si>
  <si>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</si>
  <si>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</si>
  <si>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</si>
  <si>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</si>
  <si>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</si>
  <si>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</si>
  <si>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</si>
  <si>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</si>
  <si>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</si>
  <si>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</si>
  <si>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</si>
  <si>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</si>
  <si>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</si>
  <si>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</si>
  <si>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</si>
  <si>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</si>
  <si>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</si>
  <si>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</si>
  <si>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</si>
  <si>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</si>
  <si>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</si>
  <si>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</si>
  <si>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</si>
  <si>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</si>
  <si>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</si>
  <si>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</si>
  <si>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</si>
  <si>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</si>
  <si>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</si>
  <si>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</si>
  <si>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</si>
  <si>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</si>
  <si>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</si>
  <si>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</si>
  <si>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</si>
  <si>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</si>
  <si>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</si>
  <si>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</si>
  <si>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</si>
  <si>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</si>
  <si>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</si>
  <si>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</si>
  <si>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</si>
  <si>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</si>
  <si>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</si>
  <si>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</si>
  <si>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</si>
  <si>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</si>
  <si>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</si>
  <si>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</si>
  <si>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</si>
  <si>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</si>
  <si>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</si>
  <si>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</si>
  <si>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</si>
  <si>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</si>
  <si>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</si>
  <si>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</si>
  <si>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</si>
  <si>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</si>
  <si>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</si>
  <si>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</si>
  <si>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</si>
  <si>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</si>
  <si>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</si>
  <si>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</si>
  <si>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</si>
  <si>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</si>
  <si>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</si>
  <si>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</si>
  <si>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</si>
  <si>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</si>
  <si>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</si>
  <si>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</si>
  <si>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</si>
  <si>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</si>
  <si>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</si>
  <si>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</si>
  <si>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</si>
  <si>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</si>
  <si>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</si>
  <si>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</si>
  <si>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</si>
  <si>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</si>
  <si>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</si>
  <si>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</si>
  <si>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</si>
  <si>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</si>
  <si>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</si>
  <si>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</si>
  <si>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</si>
  <si>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</si>
  <si>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</si>
  <si>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</si>
  <si>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</si>
  <si>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</si>
  <si>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</si>
  <si>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</si>
  <si>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</si>
  <si>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</si>
  <si>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</si>
  <si>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</si>
  <si>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</si>
  <si>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</si>
  <si>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</si>
  <si>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</si>
  <si>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</si>
  <si>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</si>
  <si>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</si>
  <si>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</si>
  <si>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</si>
  <si>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</si>
  <si>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</si>
  <si>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</si>
  <si>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</si>
  <si>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</si>
  <si>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</si>
  <si>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</si>
  <si>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</si>
  <si>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</si>
  <si>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</si>
  <si>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</si>
  <si>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</si>
  <si>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</si>
  <si>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</si>
  <si>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</si>
  <si>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</si>
  <si>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</si>
  <si>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</si>
  <si>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</si>
  <si>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</si>
  <si>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</si>
  <si>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</si>
  <si>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</si>
  <si>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</si>
  <si>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</si>
  <si>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</si>
  <si>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</si>
  <si>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</si>
  <si>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</si>
  <si>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</si>
  <si>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</si>
  <si>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</si>
  <si>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</si>
  <si>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</si>
  <si>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</si>
  <si>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</si>
  <si>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</si>
  <si>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</si>
  <si>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</si>
  <si>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</si>
  <si>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</si>
  <si>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</si>
  <si>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</si>
  <si>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</si>
  <si>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</si>
  <si>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</si>
  <si>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</si>
  <si>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</si>
  <si>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</si>
  <si>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</si>
  <si>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</si>
  <si>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</si>
  <si>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</si>
  <si>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</si>
  <si>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</si>
  <si>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</si>
  <si>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</si>
  <si>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</si>
  <si>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</si>
  <si>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</si>
  <si>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</si>
  <si>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</si>
  <si>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A.  General Information - ALL SCHOOLS</t>
  </si>
  <si>
    <t>Daniel C. Nelson</t>
  </si>
  <si>
    <t>Assistant to the President for Financial Aid, Enrollment, Institutional Research &amp; Planning</t>
  </si>
  <si>
    <t>Office of Institutional Research and Planning</t>
  </si>
  <si>
    <t>3900 Bethel Dr</t>
  </si>
  <si>
    <t>Saint Paul, MN 55112</t>
  </si>
  <si>
    <t>651.638.6429</t>
  </si>
  <si>
    <t>651.635.1482</t>
  </si>
  <si>
    <t>dc-nelson@bethel.edu</t>
  </si>
  <si>
    <t>x</t>
  </si>
  <si>
    <t>Bethel University</t>
  </si>
  <si>
    <t>651.638.6400</t>
  </si>
  <si>
    <t>http://www.bethel.edu</t>
  </si>
  <si>
    <t>651.638.6242</t>
  </si>
  <si>
    <t>800.255.8706, x6242</t>
  </si>
  <si>
    <t>651.635.1490</t>
  </si>
  <si>
    <t>BUadmissions-cas@bethel.edu</t>
  </si>
  <si>
    <t>http://cas.bethel.edu/admissions/application-details/</t>
  </si>
  <si>
    <t>College of Arts &amp; Sciences (CAS) is 4-1-4; Seminary is quarter; College of Adult and Professional Studies and Graduate School (CAPS and GS) are semester.</t>
  </si>
  <si>
    <t>B. ENROLLMENT AND PERSISTENCE - CAS</t>
  </si>
  <si>
    <t>B. ENROLLMENT AND PERSISTENCE - CAPS</t>
  </si>
  <si>
    <t>B. ENROLLMENT AND PERSISTENCE - GS</t>
  </si>
  <si>
    <t>B. ENROLLMENT AND PERSISTENCE - SEMINARY</t>
  </si>
  <si>
    <t>no</t>
  </si>
  <si>
    <t>yes</t>
  </si>
  <si>
    <t>na</t>
  </si>
  <si>
    <t>with transcripts</t>
  </si>
  <si>
    <t>n/a</t>
  </si>
  <si>
    <t>none</t>
  </si>
  <si>
    <t>no fee</t>
  </si>
  <si>
    <t>x - by May 1</t>
  </si>
  <si>
    <t>one term</t>
  </si>
  <si>
    <t>Not available</t>
  </si>
  <si>
    <t>D. TRANSFER ADMISSION - CAS</t>
  </si>
  <si>
    <t>completed by DCN, 9.26.08</t>
  </si>
  <si>
    <t>3 weeks</t>
  </si>
  <si>
    <t>D. TRANSFER ADMISSION - CAPS</t>
  </si>
  <si>
    <t>N/A</t>
  </si>
  <si>
    <t>D</t>
  </si>
  <si>
    <r>
      <t xml:space="preserve">Enrollment by Racial/Ethnic Category. </t>
    </r>
    <r>
      <rPr>
        <sz val="10"/>
        <color indexed="55"/>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</si>
  <si>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r>
      <t xml:space="preserve">First-time, first-year, (freshmen) students: </t>
    </r>
    <r>
      <rPr>
        <sz val="10"/>
        <color indexed="55"/>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</si>
  <si>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Number of qualified applicants offered a placed on waiting list</t>
  </si>
  <si>
    <r>
      <t>Distribution of high school units required and/or recommended.</t>
    </r>
    <r>
      <rPr>
        <sz val="10"/>
        <color indexed="55"/>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</si>
  <si>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If yes, place check marks in the appropriate boxes below to reflect your institution’s policies for use in admission for </t>
    </r>
    <r>
      <rPr>
        <b/>
        <sz val="10"/>
        <color indexed="55"/>
        <rFont val="Arial"/>
        <family val="2"/>
      </rPr>
      <t>Fall 2010</t>
    </r>
    <r>
      <rPr>
        <sz val="10"/>
        <color indexed="55"/>
        <rFont val="Arial"/>
        <family val="2"/>
      </rPr>
      <t>.</t>
    </r>
  </si>
  <si>
    <r>
      <t xml:space="preserve">If your institution will make use of the ACT in </t>
    </r>
    <r>
      <rPr>
        <b/>
        <sz val="10"/>
        <color indexed="55"/>
        <rFont val="Arial"/>
        <family val="2"/>
      </rPr>
      <t>admission</t>
    </r>
    <r>
      <rPr>
        <sz val="10"/>
        <color indexed="55"/>
        <rFont val="Arial"/>
        <family val="2"/>
      </rPr>
      <t xml:space="preserve"> decisions for first-time, first-year, degree-seeking applicants for </t>
    </r>
    <r>
      <rPr>
        <b/>
        <sz val="10"/>
        <color indexed="55"/>
        <rFont val="Arial"/>
        <family val="2"/>
      </rPr>
      <t>Fall 2010</t>
    </r>
    <r>
      <rPr>
        <sz val="10"/>
        <color indexed="55"/>
        <rFont val="Arial"/>
        <family val="2"/>
      </rPr>
      <t>, please indicate which ONE of the following applies: (regardless of whether the writing score will be used in the admissions process):</t>
    </r>
  </si>
  <si>
    <r>
      <t>In addition</t>
    </r>
    <r>
      <rPr>
        <sz val="10"/>
        <color indexed="55"/>
        <rFont val="Arial"/>
        <family val="2"/>
      </rPr>
      <t>, does your institution use applicants' test scores for academic advising?</t>
    </r>
  </si>
  <si>
    <r>
      <t xml:space="preserve">Provide percentages for </t>
    </r>
    <r>
      <rPr>
        <b/>
        <sz val="10"/>
        <color indexed="55"/>
        <rFont val="Arial"/>
        <family val="2"/>
      </rPr>
      <t>ALL enrolled, degree-seeking, full-time and part-time, first-time, first-year (freshman)</t>
    </r>
    <r>
      <rPr>
        <sz val="10"/>
        <color indexed="55"/>
        <rFont val="Arial"/>
        <family val="2"/>
      </rPr>
      <t xml:space="preserve"> </t>
    </r>
    <r>
      <rPr>
        <b/>
        <sz val="10"/>
        <color indexed="55"/>
        <rFont val="Arial"/>
        <family val="2"/>
      </rPr>
      <t xml:space="preserve">students </t>
    </r>
    <r>
      <rPr>
        <sz val="10"/>
        <color indexed="55"/>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</si>
  <si>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color indexed="55"/>
        <rFont val="Arial"/>
        <family val="2"/>
      </rPr>
      <t xml:space="preserve">Include information for </t>
    </r>
    <r>
      <rPr>
        <b/>
        <sz val="10"/>
        <color indexed="55"/>
        <rFont val="Arial"/>
        <family val="2"/>
      </rPr>
      <t>ALL enrolled, degree-seeking, first-time, first-year (freshman) students who submitted test scores</t>
    </r>
    <r>
      <rPr>
        <sz val="10"/>
        <color indexed="55"/>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</si>
  <si>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Notification to applicants of admission decision sent </t>
    </r>
    <r>
      <rPr>
        <i/>
        <sz val="10"/>
        <color indexed="55"/>
        <rFont val="Arial"/>
        <family val="2"/>
      </rPr>
      <t>(fill in one only)</t>
    </r>
  </si>
  <si>
    <r>
      <t xml:space="preserve">Reply policy for admitted applicants </t>
    </r>
    <r>
      <rPr>
        <i/>
        <sz val="10"/>
        <color indexed="55"/>
        <rFont val="Arial"/>
        <family val="2"/>
      </rPr>
      <t>(fill in one only)</t>
    </r>
  </si>
  <si>
    <t>C-</t>
  </si>
  <si>
    <t>Mike Price</t>
  </si>
  <si>
    <t>Dan Nelson/ Derek Stavem</t>
  </si>
  <si>
    <t>Emily Johnson</t>
  </si>
  <si>
    <t>Wayne Anthenat</t>
  </si>
  <si>
    <t>Jay Fedje</t>
  </si>
  <si>
    <t>E. ACADEMIC OFFERINGS AND POLICIES - CAS</t>
  </si>
  <si>
    <t>Biblical &amp; Theological Studies, Wellness</t>
  </si>
  <si>
    <t>Mary Guthrie</t>
  </si>
  <si>
    <t>E. ACADEMIC OFFERINGS AND POLICIES - CAPS</t>
  </si>
  <si>
    <t>Lori Jass</t>
  </si>
  <si>
    <t>F. STUDENT LIFE - CAPS</t>
  </si>
  <si>
    <t>F. STUDENT LIFE - CAS</t>
  </si>
  <si>
    <t>University of Minnesota</t>
  </si>
  <si>
    <t>University of St. Thomas</t>
  </si>
  <si>
    <t>Jim Benjamin</t>
  </si>
  <si>
    <t>þ</t>
  </si>
  <si>
    <r>
      <t xml:space="preserve">Undergraduate full-time tuition, required fees, room and board </t>
    </r>
    <r>
      <rPr>
        <sz val="10"/>
        <color indexed="55"/>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</si>
  <si>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G. ANNUAL EXPENSES - CAS</t>
  </si>
  <si>
    <t>H. FINANCIAL AID - CAS</t>
  </si>
  <si>
    <t>I. INSTRUCTIONAL FACULTY AND CLASS SIZE - CAS</t>
  </si>
  <si>
    <t>Sonia Richardson</t>
  </si>
  <si>
    <t>Carol Sedlock</t>
  </si>
  <si>
    <t>John Gunther</t>
  </si>
  <si>
    <r>
      <t>Class Sections:</t>
    </r>
    <r>
      <rPr>
        <sz val="10"/>
        <color indexed="55"/>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</si>
  <si>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color indexed="55"/>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</si>
  <si>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J. DEGREES CONFERRED - CAS</t>
  </si>
  <si>
    <t>Total number of degrees</t>
  </si>
  <si>
    <t>J. DEGREES CONFERRED - CAPS</t>
  </si>
  <si>
    <t>J. DEGREES CONFERRED - CAS &amp; CAPS Combined</t>
  </si>
  <si>
    <t>Color Coding:</t>
  </si>
  <si>
    <t>Christy Vanada</t>
  </si>
  <si>
    <t>Nick Matchefts</t>
  </si>
  <si>
    <t>28 of the last 35 credits, plus at least 1/2 of the major</t>
  </si>
  <si>
    <r>
      <t xml:space="preserve">Describe other transfer credit policies: </t>
    </r>
    <r>
      <rPr>
        <sz val="10"/>
        <color indexed="53"/>
        <rFont val="Arial"/>
        <family val="2"/>
      </rPr>
      <t>On a course-by-course basis, evaluation is performed in regard to accreditation of source school, academic level, grade earned, credits awarded, and content.</t>
    </r>
  </si>
  <si>
    <t>B. ENROLLMENT AND PERSISTENCE - ALL SCHOOLS</t>
  </si>
  <si>
    <t>C. FIRST-TIME, FIRST-YEAR (FRESHMAN) ADMISSION - CAS</t>
  </si>
  <si>
    <t>D. TRANSFER ADMISSION - CAPS/CAS for D2; CAS for rest</t>
  </si>
  <si>
    <t>G. ANNUAL EXPENSES</t>
  </si>
  <si>
    <t>Total number of Bachelor's</t>
  </si>
  <si>
    <t>Total number of Associate</t>
  </si>
  <si>
    <t>I. INSTRUCTIONAL FACULTY AND CLASS SIZE - ALL SCHOOLS</t>
  </si>
  <si>
    <r>
      <t>Must reply by May 1 or within ___</t>
    </r>
    <r>
      <rPr>
        <sz val="10"/>
        <color indexed="10"/>
        <rFont val="Arial"/>
        <family val="2"/>
      </rPr>
      <t>3</t>
    </r>
    <r>
      <rPr>
        <sz val="10"/>
        <color indexed="8"/>
        <rFont val="Arial"/>
        <family val="2"/>
      </rPr>
      <t>__ weeks if notified thereafter</t>
    </r>
  </si>
  <si>
    <r>
      <t>or within ___</t>
    </r>
    <r>
      <rPr>
        <sz val="10"/>
        <color indexed="10"/>
        <rFont val="Arial"/>
        <family val="2"/>
      </rPr>
      <t>3</t>
    </r>
    <r>
      <rPr>
        <sz val="10"/>
        <rFont val="Arial"/>
        <family val="0"/>
      </rPr>
      <t>___ weeks of notification.</t>
    </r>
  </si>
  <si>
    <r>
      <t>Enter total dollar amounts</t>
    </r>
    <r>
      <rPr>
        <b/>
        <sz val="10"/>
        <rFont val="Arial"/>
        <family val="2"/>
      </rPr>
      <t xml:space="preserve"> awarded</t>
    </r>
    <r>
      <rPr>
        <sz val="10"/>
        <rFont val="Arial"/>
        <family val="2"/>
      </rPr>
      <t xml:space="preserve"> to enrolled full-time and less than full-time degree-seeking undergraduates </t>
    </r>
    <r>
      <rPr>
        <b/>
        <sz val="10"/>
        <rFont val="Arial"/>
        <family val="2"/>
      </rPr>
      <t>(using the</t>
    </r>
    <r>
      <rPr>
        <sz val="10"/>
        <rFont val="Arial"/>
        <family val="2"/>
      </rPr>
      <t xml:space="preserve"> </t>
    </r>
    <r>
      <rPr>
        <b/>
        <sz val="10"/>
        <rFont val="Arial"/>
        <family val="2"/>
      </rPr>
      <t>same cohort reported in CDS Question B1, “total degree-seeking” undergraduates)</t>
    </r>
    <r>
      <rPr>
        <sz val="10"/>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rFont val="Arial"/>
        <family val="2"/>
      </rPr>
      <t>Aid that is</t>
    </r>
    <r>
      <rPr>
        <b/>
        <i/>
        <sz val="10"/>
        <rFont val="Arial"/>
        <family val="2"/>
      </rPr>
      <t xml:space="preserve"> </t>
    </r>
    <r>
      <rPr>
        <b/>
        <sz val="10"/>
        <rFont val="Arial"/>
        <family val="2"/>
      </rPr>
      <t xml:space="preserve">non-need-based but that was used to meet need should </t>
    </r>
    <r>
      <rPr>
        <b/>
        <u val="single"/>
        <sz val="10"/>
        <rFont val="Arial"/>
        <family val="2"/>
      </rPr>
      <t>be reported in the need-based aid columns</t>
    </r>
    <r>
      <rPr>
        <b/>
        <sz val="10"/>
        <rFont val="Arial"/>
        <family val="2"/>
      </rPr>
      <t>. (For a suggested order of precedence in assigning categories of aid to cover need, see the entry for “non-need-based scholarship or grant aid” on the last page of the definitions section.)</t>
    </r>
  </si>
  <si>
    <t>or within ___3___ weeks of notification.</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</si>
  <si>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</si>
  <si>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</si>
  <si>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</si>
  <si>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</si>
  <si>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</si>
  <si>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</si>
  <si>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</si>
  <si>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</si>
  <si>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</si>
  <si>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</si>
  <si>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</si>
  <si>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</si>
  <si>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</si>
  <si>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</si>
  <si>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</si>
  <si>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</si>
  <si>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</si>
  <si>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</si>
  <si>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</si>
  <si>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</si>
  <si>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</si>
  <si>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</si>
  <si>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</si>
  <si>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</si>
  <si>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</si>
  <si>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</si>
  <si>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</si>
  <si>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</si>
  <si>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</si>
  <si>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</si>
  <si>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</si>
  <si>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</si>
  <si>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</si>
  <si>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</si>
  <si>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</si>
  <si>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</si>
  <si>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</si>
  <si>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</si>
  <si>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</si>
  <si>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</si>
  <si>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</si>
  <si>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</si>
  <si>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</si>
  <si>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</si>
  <si>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</si>
  <si>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</si>
  <si>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</si>
  <si>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</si>
  <si>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</si>
  <si>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</si>
  <si>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</si>
  <si>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</si>
  <si>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</si>
  <si>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</si>
  <si>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</si>
  <si>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</si>
  <si>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</si>
  <si>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</si>
  <si>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</si>
  <si>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</si>
  <si>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</si>
  <si>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</si>
  <si>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</si>
  <si>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</si>
  <si>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</si>
  <si>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</si>
  <si>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</si>
  <si>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</si>
  <si>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</si>
  <si>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</si>
  <si>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</si>
  <si>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</si>
  <si>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</si>
  <si>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</si>
  <si>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</si>
  <si>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</si>
  <si>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</si>
  <si>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</si>
  <si>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</si>
  <si>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</si>
  <si>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</si>
  <si>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</si>
  <si>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</si>
  <si>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</si>
  <si>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</si>
  <si>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</si>
  <si>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</si>
  <si>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</si>
  <si>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</si>
  <si>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</si>
  <si>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</si>
  <si>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</si>
  <si>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</si>
  <si>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</si>
  <si>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</si>
  <si>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</si>
  <si>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</si>
  <si>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</si>
  <si>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</si>
  <si>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</si>
  <si>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</si>
  <si>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</si>
  <si>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</si>
  <si>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</si>
  <si>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</si>
  <si>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</si>
  <si>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</si>
  <si>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</si>
  <si>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</si>
  <si>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</si>
  <si>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</si>
  <si>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</si>
  <si>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</si>
  <si>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</si>
  <si>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</si>
  <si>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</si>
  <si>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</si>
  <si>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</si>
  <si>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</si>
  <si>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</si>
  <si>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</si>
  <si>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</si>
  <si>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</si>
  <si>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</si>
  <si>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</si>
  <si>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</si>
  <si>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</si>
  <si>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</si>
  <si>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</si>
  <si>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</si>
  <si>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</si>
  <si>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</si>
  <si>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</si>
  <si>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</si>
  <si>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</si>
  <si>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</si>
  <si>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</si>
  <si>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</si>
  <si>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</si>
  <si>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</si>
  <si>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</si>
  <si>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</si>
  <si>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</si>
  <si>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</si>
  <si>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</si>
  <si>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</si>
  <si>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</si>
  <si>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</si>
  <si>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</si>
  <si>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</si>
  <si>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</si>
  <si>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</si>
  <si>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</si>
  <si>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</si>
  <si>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</si>
  <si>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</si>
  <si>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</si>
  <si>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</si>
  <si>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</si>
  <si>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</si>
  <si>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</si>
  <si>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</si>
  <si>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</si>
  <si>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</si>
  <si>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</si>
  <si>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</si>
  <si>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</si>
  <si>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</si>
  <si>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</si>
  <si>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</si>
  <si>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</si>
  <si>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</si>
  <si>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</si>
  <si>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</si>
  <si>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</si>
  <si>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</si>
  <si>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</si>
  <si>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</si>
  <si>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</si>
  <si>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</si>
  <si>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</si>
  <si>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</si>
  <si>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</si>
  <si>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</si>
  <si>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</si>
  <si>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</si>
  <si>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</si>
  <si>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</si>
  <si>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</si>
  <si>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</si>
  <si>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</si>
  <si>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</si>
  <si>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</si>
  <si>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</si>
  <si>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</si>
  <si>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</si>
  <si>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</si>
  <si>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</si>
  <si>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</si>
  <si>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</si>
  <si>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</si>
  <si>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</si>
  <si>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</si>
  <si>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</si>
  <si>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</si>
  <si>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</si>
  <si>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</si>
  <si>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</si>
  <si>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</si>
  <si>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</si>
  <si>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</si>
  <si>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</si>
  <si>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</si>
  <si>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</si>
  <si>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</si>
  <si>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</si>
  <si>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</si>
  <si>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</si>
  <si>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</si>
  <si>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</si>
  <si>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</si>
  <si>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</si>
  <si>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</si>
  <si>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</si>
  <si>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</si>
  <si>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</si>
  <si>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</si>
  <si>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</si>
  <si>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</si>
  <si>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</si>
  <si>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</si>
  <si>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</si>
  <si>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</si>
  <si>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</si>
  <si>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</si>
  <si>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</si>
  <si>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</si>
  <si>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</si>
  <si>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</si>
  <si>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</si>
  <si>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</si>
  <si>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</si>
  <si>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</si>
  <si>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</si>
  <si>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</si>
  <si>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</si>
  <si>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</si>
  <si>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</si>
  <si>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</si>
  <si>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</si>
  <si>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</si>
  <si>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</si>
  <si>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</si>
  <si>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</si>
  <si>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</si>
  <si>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</si>
  <si>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</si>
  <si>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</si>
  <si>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</si>
  <si>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</si>
  <si>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</si>
  <si>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</si>
  <si>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</si>
  <si>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</si>
  <si>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</si>
  <si>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</si>
  <si>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</si>
  <si>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</si>
  <si>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</si>
  <si>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</si>
  <si>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</si>
  <si>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</si>
  <si>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</si>
  <si>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</si>
  <si>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</si>
  <si>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</si>
  <si>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</si>
  <si>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</si>
  <si>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</si>
  <si>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</si>
  <si>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</si>
  <si>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</si>
  <si>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</si>
  <si>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</si>
  <si>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</si>
  <si>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</si>
  <si>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</si>
  <si>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</si>
  <si>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</si>
  <si>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</si>
  <si>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</si>
  <si>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</si>
  <si>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</si>
  <si>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</si>
  <si>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</si>
  <si>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</si>
  <si>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</si>
  <si>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</si>
  <si>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</si>
  <si>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</si>
  <si>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</si>
  <si>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</si>
  <si>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</si>
  <si>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</si>
  <si>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</si>
  <si>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</si>
  <si>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</si>
  <si>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</si>
  <si>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</si>
  <si>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</si>
  <si>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</si>
  <si>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</si>
  <si>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</si>
  <si>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</si>
  <si>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</si>
  <si>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</si>
  <si>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</si>
  <si>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</si>
  <si>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</si>
  <si>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</si>
  <si>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</si>
  <si>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</si>
  <si>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</si>
  <si>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</si>
  <si>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</si>
  <si>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</si>
  <si>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</si>
  <si>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</si>
  <si>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</si>
  <si>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</si>
  <si>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</si>
  <si>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</si>
  <si>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</si>
  <si>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</si>
  <si>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</si>
  <si>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</si>
  <si>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</si>
  <si>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</si>
  <si>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</si>
  <si>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</si>
  <si>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</si>
  <si>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</si>
  <si>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</si>
  <si>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</si>
  <si>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</si>
  <si>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</si>
  <si>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</si>
  <si>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</si>
  <si>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</si>
  <si>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</si>
  <si>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</si>
  <si>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</si>
  <si>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</si>
  <si>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</si>
  <si>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</si>
  <si>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</si>
  <si>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</si>
  <si>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</si>
  <si>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</si>
  <si>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</si>
  <si>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</si>
  <si>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</si>
  <si>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</si>
  <si>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</si>
  <si>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</si>
  <si>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</si>
  <si>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</si>
  <si>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</si>
  <si>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</si>
  <si>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</si>
  <si>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</si>
  <si>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</si>
  <si>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</si>
  <si>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</si>
  <si>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</si>
  <si>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</si>
  <si>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</si>
  <si>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</si>
  <si>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</si>
  <si>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</si>
  <si>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</si>
  <si>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</si>
  <si>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</si>
  <si>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</si>
  <si>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</si>
  <si>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</si>
  <si>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</si>
  <si>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</si>
  <si>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</si>
  <si>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</si>
  <si>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</si>
  <si>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</si>
  <si>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</si>
  <si>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</si>
  <si>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</si>
  <si>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</si>
  <si>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</si>
  <si>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</si>
  <si>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</si>
  <si>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</si>
  <si>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</si>
  <si>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</si>
  <si>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</si>
  <si>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</si>
  <si>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</si>
  <si>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</si>
  <si>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</si>
  <si>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</si>
  <si>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</si>
  <si>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</si>
  <si>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</si>
  <si>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</si>
  <si>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</si>
  <si>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</si>
  <si>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</si>
  <si>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</si>
  <si>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</si>
  <si>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</si>
  <si>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</si>
  <si>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</si>
  <si>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</si>
  <si>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</si>
  <si>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</si>
  <si>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</si>
  <si>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</si>
  <si>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</si>
  <si>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</si>
  <si>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</si>
  <si>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</si>
  <si>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</si>
  <si>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</si>
  <si>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</si>
  <si>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</si>
  <si>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</si>
  <si>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</si>
  <si>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</si>
  <si>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</si>
  <si>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</si>
  <si>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</si>
  <si>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</si>
  <si>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</si>
  <si>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</si>
  <si>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</si>
  <si>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</si>
  <si>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</si>
  <si>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</si>
  <si>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</si>
  <si>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</si>
  <si>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</si>
  <si>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</si>
  <si>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</si>
  <si>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</si>
  <si>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</si>
  <si>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</si>
  <si>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</si>
  <si>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</si>
  <si>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</si>
  <si>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</si>
  <si>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</si>
  <si>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</si>
  <si>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</si>
  <si>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</si>
  <si>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</si>
  <si>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</si>
  <si>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</si>
  <si>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</si>
  <si>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</si>
  <si>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</si>
  <si>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</si>
  <si>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</si>
  <si>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</si>
  <si>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</si>
  <si>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</si>
  <si>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</si>
  <si>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</si>
  <si>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</si>
  <si>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</si>
  <si>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</si>
  <si>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</si>
  <si>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</si>
  <si>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</si>
  <si>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</si>
  <si>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</si>
  <si>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</si>
  <si>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</si>
  <si>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</si>
  <si>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</si>
  <si>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</si>
  <si>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</si>
  <si>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</si>
  <si>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</si>
  <si>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</si>
  <si>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</si>
  <si>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</si>
  <si>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</si>
  <si>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</si>
  <si>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</si>
  <si>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</si>
  <si>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</si>
  <si>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</si>
  <si>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</si>
  <si>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</si>
  <si>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</si>
  <si>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</si>
  <si>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</si>
  <si>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</si>
  <si>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</si>
  <si>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</si>
  <si>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</si>
  <si>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</si>
  <si>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</si>
  <si>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</si>
  <si>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</si>
  <si>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</si>
  <si>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</si>
  <si>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</si>
  <si>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</si>
  <si>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</si>
  <si>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</si>
  <si>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</si>
  <si>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</si>
  <si>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</si>
  <si>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</si>
  <si>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</si>
  <si>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</si>
  <si>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</si>
  <si>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</si>
  <si>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</si>
  <si>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</si>
  <si>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</si>
  <si>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</si>
  <si>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</si>
  <si>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</si>
  <si>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</si>
  <si>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</si>
  <si>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</si>
  <si>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</si>
  <si>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</si>
  <si>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</si>
  <si>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</si>
  <si>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</si>
  <si>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</si>
  <si>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</si>
  <si>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</si>
  <si>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</si>
  <si>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</si>
  <si>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</si>
  <si>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</si>
  <si>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</si>
  <si>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</si>
  <si>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</si>
  <si>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</si>
  <si>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</si>
  <si>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</si>
  <si>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</si>
  <si>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</si>
  <si>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</si>
  <si>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</si>
  <si>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</si>
  <si>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</si>
  <si>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</si>
  <si>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</si>
  <si>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</si>
  <si>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</si>
  <si>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</si>
  <si>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</si>
  <si>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</si>
  <si>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</si>
  <si>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</si>
  <si>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</si>
  <si>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</si>
  <si>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</si>
  <si>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</si>
  <si>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</si>
  <si>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</si>
  <si>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</si>
  <si>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</si>
  <si>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</si>
  <si>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</si>
  <si>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</si>
  <si>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</si>
  <si>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</si>
  <si>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</si>
  <si>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</si>
  <si>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</si>
  <si>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</si>
  <si>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</si>
  <si>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</si>
  <si>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</si>
  <si>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</si>
  <si>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</si>
  <si>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</si>
  <si>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</si>
  <si>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</si>
  <si>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</si>
  <si>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</si>
  <si>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</si>
  <si>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</si>
  <si>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</si>
  <si>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</si>
  <si>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</si>
  <si>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</si>
  <si>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</si>
  <si>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</si>
  <si>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</si>
  <si>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</si>
  <si>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</si>
  <si>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</si>
  <si>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</si>
  <si>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</si>
  <si>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</si>
  <si>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</si>
  <si>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</si>
  <si>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</si>
  <si>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</si>
  <si>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</si>
  <si>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</si>
  <si>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</si>
  <si>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</si>
  <si>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</si>
  <si>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</si>
  <si>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</si>
  <si>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</si>
  <si>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</si>
  <si>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</si>
  <si>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</si>
  <si>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</si>
  <si>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</si>
  <si>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</si>
  <si>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</si>
  <si>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</si>
  <si>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</si>
  <si>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</si>
  <si>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</si>
  <si>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</si>
  <si>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</si>
  <si>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</si>
  <si>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</si>
  <si>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</si>
  <si>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</si>
  <si>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</si>
  <si>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</si>
  <si>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</si>
  <si>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</si>
  <si>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</si>
  <si>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</si>
  <si>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</si>
  <si>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</si>
  <si>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</si>
  <si>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</si>
  <si>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</si>
  <si>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</si>
  <si>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</si>
  <si>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</si>
  <si>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</si>
  <si>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</si>
  <si>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</si>
  <si>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</si>
  <si>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</si>
  <si>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</si>
  <si>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</si>
  <si>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</si>
  <si>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</si>
  <si>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</si>
  <si>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</si>
  <si>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</si>
  <si>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</si>
  <si>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</si>
  <si>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</si>
  <si>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</si>
  <si>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</si>
  <si>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</si>
  <si>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</si>
  <si>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</si>
  <si>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</si>
  <si>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</si>
  <si>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</si>
  <si>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</si>
  <si>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</si>
  <si>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</si>
  <si>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</si>
  <si>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</si>
  <si>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</si>
  <si>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</si>
  <si>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</si>
  <si>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</si>
  <si>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</si>
  <si>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</si>
  <si>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</si>
  <si>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</si>
  <si>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</si>
  <si>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</si>
  <si>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</si>
  <si>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</si>
  <si>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</si>
  <si>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</si>
  <si>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</si>
  <si>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</si>
  <si>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</si>
  <si>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</si>
  <si>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</si>
  <si>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</si>
  <si>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</si>
  <si>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</si>
  <si>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</si>
  <si>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</si>
  <si>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</si>
  <si>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</si>
  <si>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</si>
  <si>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</si>
  <si>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</si>
  <si>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</si>
  <si>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</si>
  <si>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</si>
  <si>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</si>
  <si>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</si>
  <si>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</si>
  <si>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</si>
  <si>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</si>
  <si>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</si>
  <si>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</si>
  <si>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</si>
  <si>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</si>
  <si>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</si>
  <si>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</si>
  <si>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</si>
  <si>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</si>
  <si>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</si>
  <si>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</si>
  <si>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</si>
  <si>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</si>
  <si>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</si>
  <si>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</si>
  <si>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</si>
  <si>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</si>
  <si>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</si>
  <si>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</si>
  <si>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</si>
  <si>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</si>
  <si>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</si>
  <si>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</si>
  <si>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</si>
  <si>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</si>
  <si>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</si>
  <si>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</si>
  <si>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</si>
  <si>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</si>
  <si>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</si>
  <si>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</si>
  <si>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</si>
  <si>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</si>
  <si>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</si>
  <si>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</si>
  <si>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</si>
  <si>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</si>
  <si>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</si>
  <si>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</si>
  <si>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</si>
  <si>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</si>
  <si>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</si>
  <si>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</si>
  <si>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</si>
  <si>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</si>
  <si>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</si>
  <si>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</si>
  <si>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</si>
  <si>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</si>
  <si>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</si>
  <si>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</si>
  <si>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</si>
  <si>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</si>
  <si>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</si>
  <si>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</si>
  <si>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</si>
  <si>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</si>
  <si>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</si>
  <si>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</si>
  <si>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</si>
  <si>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</si>
  <si>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</si>
  <si>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</si>
  <si>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</si>
  <si>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</si>
  <si>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</si>
  <si>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Please report the number of instructional faculty members in each category for Fall 2008. Include faculty who are on your institution’s payroll on the census date your institution uses for IPEDS/AAUP.</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</si>
  <si>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</si>
  <si>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</si>
  <si>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</si>
  <si>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</si>
  <si>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</si>
  <si>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</si>
  <si>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</si>
  <si>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</si>
  <si>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</si>
  <si>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</si>
  <si>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</si>
  <si>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</si>
  <si>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</si>
  <si>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</si>
  <si>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</si>
  <si>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</si>
  <si>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</si>
  <si>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</si>
  <si>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See each school individually.  Summing each school would create duplicates.</t>
  </si>
  <si>
    <t>2008-2009 Common Data Set</t>
  </si>
  <si>
    <t>Table of Contents</t>
  </si>
  <si>
    <t>Combined</t>
  </si>
  <si>
    <t>CAS only</t>
  </si>
  <si>
    <t>CAPS only</t>
  </si>
  <si>
    <t>GS only</t>
  </si>
  <si>
    <t>Seminary Only</t>
  </si>
  <si>
    <t>Section B</t>
  </si>
  <si>
    <t>Section C</t>
  </si>
  <si>
    <t>Section D</t>
  </si>
  <si>
    <t>Section E</t>
  </si>
  <si>
    <t>Section F</t>
  </si>
  <si>
    <t>Section G</t>
  </si>
  <si>
    <t>Section H</t>
  </si>
  <si>
    <t>Section I</t>
  </si>
  <si>
    <t>Section J</t>
  </si>
  <si>
    <t>Section A - General Information</t>
  </si>
  <si>
    <t>Section B - Enrollment and Persistence</t>
  </si>
  <si>
    <t>Section C - Freshman Admission</t>
  </si>
  <si>
    <t>Section D - Transfer Admission</t>
  </si>
  <si>
    <t>Section F - Student Life</t>
  </si>
  <si>
    <t>Section G - Annual Expenses</t>
  </si>
  <si>
    <t>Section H - Financial Aid</t>
  </si>
  <si>
    <t>Section I - Instrucitonal Faculty and Class Size</t>
  </si>
  <si>
    <t>Section E - Academic Offerings and Policies</t>
  </si>
  <si>
    <t>Section J - Degrees Conferred</t>
  </si>
  <si>
    <t>CDS - Changes</t>
  </si>
  <si>
    <t>CDS - Definitions</t>
  </si>
  <si>
    <t>Return to Table of Contents:</t>
  </si>
  <si>
    <t>Next tab:</t>
  </si>
  <si>
    <t>Previous Tab:</t>
  </si>
  <si>
    <t>(must have macros enabled)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</si>
</sst>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12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sz val="10"/>
      <color indexed="55"/>
      <name val="Arial"/>
      <family val="2"/>
    </font>
    <font>
      <b/>
      <sz val="10"/>
      <color indexed="55"/>
      <name val="Arial"/>
      <family val="2"/>
    </font>
    <font>
      <i/>
      <sz val="10"/>
      <color indexed="55"/>
      <name val="Arial"/>
      <family val="2"/>
    </font>
    <font>
      <sz val="10"/>
      <color indexed="10"/>
      <name val="Arial"/>
      <family val="2"/>
    </font>
    <font>
      <sz val="10"/>
      <color indexed="53"/>
      <name val="Arial"/>
      <family val="2"/>
    </font>
    <font>
      <b/>
      <sz val="9"/>
      <name val="Times New Roman"/>
      <family val="1"/>
    </font>
    <font>
      <sz val="9"/>
      <name val="Times New Roman"/>
      <family val="1"/>
    </font>
    <font>
      <sz val="12"/>
      <name val="Wingdings"/>
      <family val="0"/>
    </font>
    <font>
      <sz val="18"/>
      <name val="Wingdings"/>
      <family val="0"/>
    </font>
    <font>
      <b/>
      <u val="single"/>
      <sz val="10"/>
      <name val="Arial"/>
      <family val="2"/>
    </font>
    <font>
      <b/>
      <sz val="10"/>
      <color indexed="10"/>
      <name val="Arial"/>
      <family val="2"/>
    </font>
    <font>
      <sz val="10"/>
      <color indexed="30"/>
      <name val="Arial"/>
      <family val="2"/>
    </font>
    <font>
      <sz val="10"/>
      <color indexed="17"/>
      <name val="Arial"/>
      <family val="2"/>
    </font>
    <font>
      <b/>
      <i/>
      <sz val="10"/>
      <color indexed="55"/>
      <name val="Arial"/>
      <family val="2"/>
    </font>
    <font>
      <sz val="9"/>
      <color indexed="55"/>
      <name val="Arial"/>
      <family val="2"/>
    </font>
    <font>
      <i/>
      <sz val="10"/>
      <color indexed="10"/>
      <name val="Arial"/>
      <family val="2"/>
    </font>
    <font>
      <b/>
      <sz val="12"/>
      <color indexed="55"/>
      <name val="Arial"/>
      <family val="2"/>
    </font>
    <font>
      <sz val="10"/>
      <color indexed="36"/>
      <name val="Arial"/>
      <family val="2"/>
    </font>
    <font>
      <b/>
      <sz val="10"/>
      <color indexed="36"/>
      <name val="Arial"/>
      <family val="2"/>
    </font>
    <font>
      <b/>
      <i/>
      <sz val="11"/>
      <color indexed="36"/>
      <name val="Arial"/>
      <family val="2"/>
    </font>
    <font>
      <b/>
      <sz val="9"/>
      <color indexed="36"/>
      <name val="Times New Roman"/>
      <family val="1"/>
    </font>
    <font>
      <sz val="9"/>
      <color indexed="36"/>
      <name val="Times New Roman"/>
      <family val="1"/>
    </font>
    <font>
      <sz val="8"/>
      <color indexed="55"/>
      <name val="Arial"/>
      <family val="2"/>
    </font>
    <font>
      <sz val="10"/>
      <color indexed="55"/>
      <name val="Times New Roman"/>
      <family val="1"/>
    </font>
    <font>
      <b/>
      <sz val="9"/>
      <color indexed="55"/>
      <name val="Arial"/>
      <family val="2"/>
    </font>
    <font>
      <b/>
      <sz val="11"/>
      <color indexed="55"/>
      <name val="Arial"/>
      <family val="2"/>
    </font>
    <font>
      <b/>
      <i/>
      <sz val="11"/>
      <color indexed="55"/>
      <name val="Arial"/>
      <family val="2"/>
    </font>
    <font>
      <b/>
      <sz val="9"/>
      <color indexed="55"/>
      <name val="Times New Roman"/>
      <family val="1"/>
    </font>
    <font>
      <sz val="9"/>
      <color indexed="55"/>
      <name val="Times New Roman"/>
      <family val="1"/>
    </font>
    <font>
      <b/>
      <sz val="10"/>
      <color indexed="55"/>
      <name val="Times New Roman"/>
      <family val="1"/>
    </font>
    <font>
      <sz val="12"/>
      <color indexed="36"/>
      <name val="Wingdings"/>
      <family val="0"/>
    </font>
    <font>
      <b/>
      <sz val="10"/>
      <color indexed="53"/>
      <name val="Arial"/>
      <family val="2"/>
    </font>
    <font>
      <sz val="12"/>
      <color indexed="53"/>
      <name val="Wingdings"/>
      <family val="0"/>
    </font>
    <font>
      <sz val="10"/>
      <color indexed="51"/>
      <name val="Arial"/>
      <family val="2"/>
    </font>
    <font>
      <sz val="10"/>
      <color indexed="56"/>
      <name val="Arial"/>
      <family val="2"/>
    </font>
    <font>
      <sz val="10"/>
      <color indexed="40"/>
      <name val="Arial"/>
      <family val="2"/>
    </font>
    <font>
      <sz val="10"/>
      <color indexed="60"/>
      <name val="Arial"/>
      <family val="2"/>
    </font>
    <font>
      <sz val="10"/>
      <color indexed="19"/>
      <name val="Arial"/>
      <family val="2"/>
    </font>
    <font>
      <sz val="18"/>
      <color indexed="10"/>
      <name val="Wingdings"/>
      <family val="0"/>
    </font>
    <font>
      <sz val="10"/>
      <color indexed="30"/>
      <name val="Times New Roman"/>
      <family val="1"/>
    </font>
    <font>
      <b/>
      <sz val="10"/>
      <color indexed="30"/>
      <name val="Arial"/>
      <family val="2"/>
    </font>
    <font>
      <sz val="10"/>
      <color indexed="57"/>
      <name val="Arial"/>
      <family val="2"/>
    </font>
    <font>
      <sz val="10"/>
      <color indexed="14"/>
      <name val="Arial"/>
      <family val="2"/>
    </font>
    <font>
      <b/>
      <sz val="10"/>
      <color indexed="14"/>
      <name val="Arial"/>
      <family val="2"/>
    </font>
    <font>
      <i/>
      <sz val="10"/>
      <color indexed="14"/>
      <name val="Arial"/>
      <family val="2"/>
    </font>
    <font>
      <sz val="9"/>
      <color indexed="6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name val="Calibri"/>
      <family val="2"/>
    </font>
    <font>
      <u val="single"/>
      <sz val="12"/>
      <color indexed="12"/>
      <name val="Calibri"/>
      <family val="2"/>
    </font>
    <font>
      <b/>
      <sz val="16"/>
      <name val="Calibri"/>
      <family val="2"/>
    </font>
    <font>
      <b/>
      <sz val="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00206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7" fillId="0" borderId="0" applyNumberFormat="0" applyFill="0" applyBorder="0" applyAlignment="0" applyProtection="0"/>
    <xf numFmtId="0" fontId="26"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24"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0"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115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right"/>
    </xf>
    <xf numFmtId="0" fontId="0" fillId="0" borderId="0" xfId="0"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4" xfId="0" applyBorder="1" applyAlignment="1">
      <alignment horizontal="center"/>
    </xf>
    <xf numFmtId="0" fontId="0" fillId="0" borderId="22"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9" fontId="0" fillId="0" borderId="0" xfId="0" applyNumberFormat="1" applyAlignment="1">
      <alignment/>
    </xf>
    <xf numFmtId="9" fontId="0" fillId="0" borderId="0" xfId="61" applyFont="1" applyBorder="1" applyAlignment="1">
      <alignment horizontal="left"/>
    </xf>
    <xf numFmtId="171" fontId="0" fillId="0" borderId="0" xfId="0" applyNumberFormat="1" applyFont="1" applyBorder="1" applyAlignment="1">
      <alignment horizontal="center" vertical="top"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0" fontId="0" fillId="0" borderId="23"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9"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5" fillId="0" borderId="0" xfId="0" applyFont="1" applyAlignment="1">
      <alignment/>
    </xf>
    <xf numFmtId="0" fontId="10" fillId="0" borderId="0" xfId="0" applyFont="1" applyAlignment="1">
      <alignment/>
    </xf>
    <xf numFmtId="0" fontId="31" fillId="0" borderId="0" xfId="0" applyFont="1" applyAlignment="1">
      <alignment/>
    </xf>
    <xf numFmtId="0" fontId="31"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2" fillId="0" borderId="21"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2" fillId="0" borderId="0" xfId="0" applyFont="1" applyAlignment="1">
      <alignment horizontal="left" indent="4"/>
    </xf>
    <xf numFmtId="0" fontId="0" fillId="0" borderId="19" xfId="0" applyBorder="1" applyAlignment="1">
      <alignment vertical="center"/>
    </xf>
    <xf numFmtId="0" fontId="0" fillId="0" borderId="13" xfId="0" applyBorder="1" applyAlignment="1">
      <alignment vertical="center"/>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5" fillId="0" borderId="0" xfId="0" applyFont="1" applyAlignment="1">
      <alignment/>
    </xf>
    <xf numFmtId="0" fontId="2" fillId="0" borderId="0" xfId="0" applyFont="1" applyFill="1" applyAlignment="1">
      <alignment wrapText="1"/>
    </xf>
    <xf numFmtId="0" fontId="10" fillId="0" borderId="0" xfId="0" applyFont="1" applyAlignment="1">
      <alignment/>
    </xf>
    <xf numFmtId="0" fontId="9" fillId="0" borderId="24" xfId="0" applyFont="1" applyFill="1" applyBorder="1" applyAlignment="1">
      <alignment/>
    </xf>
    <xf numFmtId="0" fontId="25" fillId="35" borderId="29" xfId="0" applyFont="1" applyFill="1" applyBorder="1" applyAlignment="1">
      <alignment horizontal="center"/>
    </xf>
    <xf numFmtId="0" fontId="25" fillId="35" borderId="30" xfId="0" applyFont="1" applyFill="1" applyBorder="1" applyAlignment="1">
      <alignment horizontal="center"/>
    </xf>
    <xf numFmtId="0" fontId="9" fillId="0" borderId="10" xfId="0" applyFont="1" applyFill="1" applyBorder="1" applyAlignment="1">
      <alignment/>
    </xf>
    <xf numFmtId="0" fontId="0" fillId="35" borderId="28" xfId="0" applyFill="1" applyBorder="1" applyAlignment="1">
      <alignment horizontal="left" vertical="top" wrapText="1"/>
    </xf>
    <xf numFmtId="0" fontId="0" fillId="0" borderId="19" xfId="0" applyFont="1" applyBorder="1" applyAlignment="1">
      <alignment/>
    </xf>
    <xf numFmtId="0" fontId="0" fillId="0" borderId="31"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left" vertical="top" wrapText="1"/>
    </xf>
    <xf numFmtId="0" fontId="36" fillId="0" borderId="10" xfId="0" applyFont="1" applyBorder="1" applyAlignment="1">
      <alignment horizontal="right" vertical="top" wrapText="1"/>
    </xf>
    <xf numFmtId="0" fontId="36" fillId="0" borderId="10" xfId="0" applyFont="1" applyBorder="1" applyAlignment="1">
      <alignment/>
    </xf>
    <xf numFmtId="0" fontId="36" fillId="0" borderId="0" xfId="0" applyFont="1" applyBorder="1" applyAlignment="1">
      <alignment/>
    </xf>
    <xf numFmtId="0" fontId="0" fillId="0" borderId="10" xfId="0" applyFont="1" applyBorder="1" applyAlignment="1">
      <alignment horizontal="center" vertical="center"/>
    </xf>
    <xf numFmtId="9" fontId="36" fillId="0" borderId="10" xfId="0" applyNumberFormat="1" applyFont="1" applyBorder="1" applyAlignment="1">
      <alignment horizontal="right" vertical="center" wrapText="1"/>
    </xf>
    <xf numFmtId="1" fontId="36" fillId="0" borderId="10" xfId="0" applyNumberFormat="1" applyFont="1" applyBorder="1" applyAlignment="1">
      <alignment horizontal="right" vertical="center" wrapText="1"/>
    </xf>
    <xf numFmtId="0" fontId="36" fillId="0" borderId="10" xfId="0" applyFont="1" applyBorder="1" applyAlignment="1">
      <alignment horizontal="center"/>
    </xf>
    <xf numFmtId="176" fontId="36" fillId="0" borderId="10" xfId="0" applyNumberFormat="1" applyFont="1" applyBorder="1" applyAlignment="1">
      <alignment horizontal="right"/>
    </xf>
    <xf numFmtId="176" fontId="36" fillId="0" borderId="10" xfId="0" applyNumberFormat="1" applyFont="1" applyFill="1" applyBorder="1" applyAlignment="1">
      <alignment horizontal="right"/>
    </xf>
    <xf numFmtId="176" fontId="0" fillId="34" borderId="10" xfId="0" applyNumberFormat="1" applyFont="1" applyFill="1" applyBorder="1" applyAlignment="1">
      <alignment horizontal="center"/>
    </xf>
    <xf numFmtId="176" fontId="36" fillId="0" borderId="10" xfId="61" applyNumberFormat="1" applyFont="1" applyBorder="1" applyAlignment="1">
      <alignment horizontal="right"/>
    </xf>
    <xf numFmtId="9" fontId="36" fillId="0" borderId="10" xfId="0" applyNumberFormat="1" applyFont="1" applyBorder="1" applyAlignment="1">
      <alignment/>
    </xf>
    <xf numFmtId="9" fontId="36" fillId="0" borderId="10" xfId="61" applyFont="1" applyBorder="1" applyAlignment="1">
      <alignment horizontal="right"/>
    </xf>
    <xf numFmtId="176" fontId="36" fillId="0" borderId="10" xfId="0" applyNumberFormat="1" applyFont="1" applyBorder="1" applyAlignment="1">
      <alignment/>
    </xf>
    <xf numFmtId="176" fontId="36" fillId="0" borderId="12" xfId="0" applyNumberFormat="1" applyFont="1" applyBorder="1" applyAlignment="1">
      <alignment/>
    </xf>
    <xf numFmtId="2" fontId="36" fillId="0" borderId="23" xfId="0" applyNumberFormat="1" applyFont="1" applyBorder="1" applyAlignment="1">
      <alignment/>
    </xf>
    <xf numFmtId="0" fontId="43" fillId="0" borderId="0" xfId="0" applyFont="1" applyBorder="1" applyAlignment="1">
      <alignment horizontal="center" vertical="center" wrapText="1"/>
    </xf>
    <xf numFmtId="37" fontId="36" fillId="0" borderId="10" xfId="42" applyNumberFormat="1" applyFont="1" applyBorder="1" applyAlignment="1">
      <alignment horizontal="center" vertical="center"/>
    </xf>
    <xf numFmtId="37" fontId="0" fillId="0" borderId="0" xfId="42" applyNumberFormat="1" applyFont="1" applyBorder="1" applyAlignment="1">
      <alignment vertical="center"/>
    </xf>
    <xf numFmtId="37" fontId="43" fillId="0" borderId="10" xfId="42" applyNumberFormat="1" applyFont="1" applyBorder="1" applyAlignment="1">
      <alignment horizontal="center" vertical="center"/>
    </xf>
    <xf numFmtId="37" fontId="0" fillId="0" borderId="0" xfId="42" applyNumberFormat="1" applyFont="1" applyBorder="1" applyAlignment="1">
      <alignment vertical="center"/>
    </xf>
    <xf numFmtId="0" fontId="36" fillId="0" borderId="14" xfId="0" applyFont="1" applyBorder="1" applyAlignment="1">
      <alignment/>
    </xf>
    <xf numFmtId="49" fontId="36" fillId="0" borderId="10" xfId="0" applyNumberFormat="1" applyFont="1" applyBorder="1" applyAlignment="1">
      <alignment horizontal="center" vertical="center"/>
    </xf>
    <xf numFmtId="37" fontId="36" fillId="0" borderId="10" xfId="42" applyNumberFormat="1" applyFont="1" applyBorder="1" applyAlignment="1">
      <alignment horizontal="right"/>
    </xf>
    <xf numFmtId="37" fontId="43" fillId="0" borderId="10" xfId="42" applyNumberFormat="1" applyFont="1" applyBorder="1" applyAlignment="1">
      <alignment horizontal="right"/>
    </xf>
    <xf numFmtId="37" fontId="36" fillId="0" borderId="11" xfId="42" applyNumberFormat="1" applyFont="1" applyBorder="1" applyAlignment="1">
      <alignment horizontal="right"/>
    </xf>
    <xf numFmtId="37" fontId="43" fillId="0" borderId="18" xfId="42" applyNumberFormat="1" applyFont="1" applyBorder="1" applyAlignment="1">
      <alignment horizontal="right"/>
    </xf>
    <xf numFmtId="37" fontId="36" fillId="0" borderId="10" xfId="0" applyNumberFormat="1" applyFont="1" applyBorder="1" applyAlignment="1">
      <alignment horizontal="right"/>
    </xf>
    <xf numFmtId="37" fontId="43" fillId="0" borderId="10" xfId="0" applyNumberFormat="1" applyFont="1" applyBorder="1" applyAlignment="1">
      <alignment horizontal="right"/>
    </xf>
    <xf numFmtId="0" fontId="44" fillId="0" borderId="10" xfId="0" applyFont="1" applyBorder="1" applyAlignment="1">
      <alignment horizontal="right"/>
    </xf>
    <xf numFmtId="37" fontId="45" fillId="0" borderId="10" xfId="0" applyNumberFormat="1" applyFont="1" applyBorder="1" applyAlignment="1">
      <alignment horizontal="right"/>
    </xf>
    <xf numFmtId="9" fontId="45" fillId="0" borderId="10" xfId="61" applyFont="1" applyBorder="1" applyAlignment="1">
      <alignment horizontal="right"/>
    </xf>
    <xf numFmtId="9" fontId="45" fillId="0" borderId="10" xfId="0" applyNumberFormat="1" applyFont="1" applyBorder="1" applyAlignment="1">
      <alignment horizontal="right"/>
    </xf>
    <xf numFmtId="9" fontId="36" fillId="0" borderId="10" xfId="0" applyNumberFormat="1" applyFont="1" applyBorder="1" applyAlignment="1">
      <alignment horizontal="right"/>
    </xf>
    <xf numFmtId="0" fontId="33" fillId="0" borderId="0" xfId="0" applyFont="1" applyAlignment="1">
      <alignment horizontal="left" vertical="top"/>
    </xf>
    <xf numFmtId="0" fontId="34" fillId="0" borderId="0" xfId="0" applyFont="1" applyAlignment="1">
      <alignment/>
    </xf>
    <xf numFmtId="0" fontId="33" fillId="0" borderId="0" xfId="0" applyFont="1" applyAlignment="1">
      <alignment/>
    </xf>
    <xf numFmtId="0" fontId="33" fillId="0" borderId="0" xfId="0" applyFont="1" applyAlignment="1">
      <alignment horizontal="right"/>
    </xf>
    <xf numFmtId="0" fontId="46" fillId="0" borderId="0" xfId="0" applyFont="1" applyAlignment="1">
      <alignment/>
    </xf>
    <xf numFmtId="0" fontId="34" fillId="0" borderId="0" xfId="0" applyFont="1" applyAlignment="1">
      <alignment horizontal="left" vertical="top"/>
    </xf>
    <xf numFmtId="0" fontId="33" fillId="0" borderId="10" xfId="0" applyFont="1" applyBorder="1" applyAlignment="1">
      <alignment horizontal="right"/>
    </xf>
    <xf numFmtId="0" fontId="34" fillId="0" borderId="0" xfId="0" applyFont="1" applyFill="1" applyBorder="1" applyAlignment="1">
      <alignment horizontal="left" vertical="top"/>
    </xf>
    <xf numFmtId="0" fontId="33" fillId="0" borderId="0" xfId="0" applyFont="1" applyBorder="1" applyAlignment="1">
      <alignment horizontal="left" vertical="top" wrapText="1"/>
    </xf>
    <xf numFmtId="0" fontId="33" fillId="0" borderId="0" xfId="0" applyFont="1" applyBorder="1" applyAlignment="1">
      <alignment horizontal="right"/>
    </xf>
    <xf numFmtId="0" fontId="47" fillId="0" borderId="10" xfId="0" applyFont="1" applyBorder="1" applyAlignment="1">
      <alignment horizontal="center" vertical="center" wrapText="1"/>
    </xf>
    <xf numFmtId="37" fontId="33" fillId="0" borderId="10" xfId="0" applyNumberFormat="1" applyFont="1" applyBorder="1" applyAlignment="1">
      <alignment horizontal="right"/>
    </xf>
    <xf numFmtId="37" fontId="34" fillId="0" borderId="10" xfId="0" applyNumberFormat="1" applyFont="1" applyBorder="1" applyAlignment="1">
      <alignment horizontal="right"/>
    </xf>
    <xf numFmtId="0" fontId="48" fillId="33" borderId="10" xfId="0" applyFont="1" applyFill="1" applyBorder="1" applyAlignment="1">
      <alignment horizontal="right"/>
    </xf>
    <xf numFmtId="0" fontId="36" fillId="0" borderId="10" xfId="0" applyFont="1" applyBorder="1" applyAlignment="1">
      <alignment horizontal="right"/>
    </xf>
    <xf numFmtId="0" fontId="43" fillId="0" borderId="10" xfId="0" applyFont="1" applyBorder="1" applyAlignment="1">
      <alignment horizontal="right"/>
    </xf>
    <xf numFmtId="0" fontId="36" fillId="0" borderId="10" xfId="0" applyFont="1" applyFill="1" applyBorder="1" applyAlignment="1">
      <alignment horizontal="right"/>
    </xf>
    <xf numFmtId="0" fontId="43" fillId="0" borderId="10" xfId="0" applyFont="1" applyFill="1" applyBorder="1" applyAlignment="1">
      <alignment horizontal="right"/>
    </xf>
    <xf numFmtId="37" fontId="36" fillId="0" borderId="18" xfId="0" applyNumberFormat="1" applyFont="1" applyBorder="1" applyAlignment="1">
      <alignment horizontal="right"/>
    </xf>
    <xf numFmtId="0" fontId="49" fillId="0" borderId="0" xfId="0" applyFont="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horizontal="left" vertical="top" wrapText="1"/>
    </xf>
    <xf numFmtId="0" fontId="33" fillId="0" borderId="0" xfId="0" applyFont="1" applyAlignment="1">
      <alignment horizontal="left" vertical="center"/>
    </xf>
    <xf numFmtId="0" fontId="46" fillId="0" borderId="0" xfId="0" applyFont="1" applyAlignment="1">
      <alignment horizontal="left" vertical="center" wrapText="1"/>
    </xf>
    <xf numFmtId="9" fontId="33" fillId="0" borderId="10" xfId="61" applyFont="1" applyBorder="1" applyAlignment="1">
      <alignment horizontal="right"/>
    </xf>
    <xf numFmtId="0" fontId="46" fillId="0" borderId="0" xfId="0" applyFont="1" applyAlignment="1">
      <alignment horizontal="left" vertical="center"/>
    </xf>
    <xf numFmtId="9" fontId="33" fillId="0" borderId="10" xfId="0" applyNumberFormat="1" applyFont="1" applyBorder="1" applyAlignment="1">
      <alignment horizontal="right"/>
    </xf>
    <xf numFmtId="0" fontId="50" fillId="0" borderId="10" xfId="0" applyFont="1" applyBorder="1" applyAlignment="1">
      <alignment horizontal="center" vertical="center"/>
    </xf>
    <xf numFmtId="0" fontId="50" fillId="0" borderId="10" xfId="0" applyFont="1" applyBorder="1" applyAlignment="1">
      <alignment/>
    </xf>
    <xf numFmtId="0" fontId="50" fillId="0" borderId="0" xfId="0" applyFont="1" applyBorder="1" applyAlignment="1">
      <alignment/>
    </xf>
    <xf numFmtId="0" fontId="50" fillId="0" borderId="14" xfId="0" applyFont="1" applyBorder="1" applyAlignment="1">
      <alignment horizontal="center" vertical="center"/>
    </xf>
    <xf numFmtId="0" fontId="51" fillId="0" borderId="10" xfId="0" applyFont="1" applyBorder="1" applyAlignment="1">
      <alignment horizontal="center" vertical="center" wrapText="1"/>
    </xf>
    <xf numFmtId="0" fontId="51" fillId="33" borderId="10" xfId="0" applyFont="1" applyFill="1" applyBorder="1" applyAlignment="1">
      <alignment horizontal="center" vertical="center" wrapText="1"/>
    </xf>
    <xf numFmtId="0" fontId="52" fillId="34" borderId="18" xfId="0" applyFont="1" applyFill="1" applyBorder="1" applyAlignment="1">
      <alignment vertical="center"/>
    </xf>
    <xf numFmtId="0" fontId="52" fillId="34" borderId="14" xfId="0" applyFont="1" applyFill="1" applyBorder="1" applyAlignment="1">
      <alignment vertical="center"/>
    </xf>
    <xf numFmtId="0" fontId="50" fillId="0" borderId="0" xfId="0" applyFont="1" applyBorder="1" applyAlignment="1">
      <alignment horizontal="center" vertical="center"/>
    </xf>
    <xf numFmtId="0" fontId="50"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0" fillId="0" borderId="10" xfId="0" applyFont="1" applyBorder="1" applyAlignment="1">
      <alignment horizontal="center" wrapText="1"/>
    </xf>
    <xf numFmtId="0" fontId="54" fillId="0" borderId="10" xfId="0" applyFont="1" applyBorder="1" applyAlignment="1">
      <alignment horizontal="center" vertical="top" wrapText="1"/>
    </xf>
    <xf numFmtId="0" fontId="50" fillId="0" borderId="10" xfId="0" applyFont="1" applyFill="1" applyBorder="1" applyAlignment="1">
      <alignment horizontal="center" vertical="top" wrapText="1"/>
    </xf>
    <xf numFmtId="0" fontId="50" fillId="35" borderId="32" xfId="0" applyFont="1" applyFill="1" applyBorder="1" applyAlignment="1">
      <alignment horizontal="center" vertical="top" wrapText="1"/>
    </xf>
    <xf numFmtId="0" fontId="50" fillId="35" borderId="33" xfId="0" applyFont="1" applyFill="1" applyBorder="1" applyAlignment="1">
      <alignment horizontal="center" vertical="top" wrapText="1"/>
    </xf>
    <xf numFmtId="0" fontId="50" fillId="35" borderId="34" xfId="0" applyFont="1" applyFill="1" applyBorder="1" applyAlignment="1">
      <alignment horizontal="center" vertical="top" wrapText="1"/>
    </xf>
    <xf numFmtId="0" fontId="50" fillId="35" borderId="35" xfId="0" applyFont="1" applyFill="1" applyBorder="1" applyAlignment="1">
      <alignment horizontal="center" vertical="top" wrapText="1"/>
    </xf>
    <xf numFmtId="0" fontId="51" fillId="0" borderId="10" xfId="0" applyFont="1" applyBorder="1" applyAlignment="1">
      <alignment horizontal="center" vertical="center"/>
    </xf>
    <xf numFmtId="169" fontId="50" fillId="0" borderId="10" xfId="0" applyNumberFormat="1" applyFont="1" applyBorder="1" applyAlignment="1">
      <alignment horizontal="center" vertical="center"/>
    </xf>
    <xf numFmtId="0" fontId="50" fillId="0" borderId="10" xfId="0" applyFont="1" applyFill="1" applyBorder="1" applyAlignment="1">
      <alignment vertical="top" wrapText="1"/>
    </xf>
    <xf numFmtId="0" fontId="50" fillId="0" borderId="10" xfId="0" applyFont="1" applyBorder="1" applyAlignment="1">
      <alignment vertical="top" wrapText="1"/>
    </xf>
    <xf numFmtId="0" fontId="50" fillId="0" borderId="0" xfId="0" applyFont="1" applyBorder="1" applyAlignment="1">
      <alignment horizontal="left" vertical="top" wrapText="1"/>
    </xf>
    <xf numFmtId="169" fontId="50" fillId="0" borderId="0" xfId="0" applyNumberFormat="1" applyFont="1" applyBorder="1" applyAlignment="1">
      <alignment horizontal="center" vertical="center"/>
    </xf>
    <xf numFmtId="0" fontId="50" fillId="0" borderId="12" xfId="0" applyFont="1" applyFill="1" applyBorder="1" applyAlignment="1">
      <alignment vertical="top" wrapText="1"/>
    </xf>
    <xf numFmtId="0" fontId="50" fillId="0" borderId="0" xfId="0" applyFont="1" applyAlignment="1">
      <alignment/>
    </xf>
    <xf numFmtId="0" fontId="50" fillId="0" borderId="10" xfId="0" applyFont="1" applyBorder="1" applyAlignment="1">
      <alignment horizontal="center" vertical="top" wrapText="1"/>
    </xf>
    <xf numFmtId="171" fontId="50" fillId="0" borderId="10" xfId="0" applyNumberFormat="1" applyFont="1" applyBorder="1" applyAlignment="1">
      <alignment horizontal="right" vertical="top"/>
    </xf>
    <xf numFmtId="16" fontId="50" fillId="0" borderId="10" xfId="0" applyNumberFormat="1" applyFont="1" applyBorder="1" applyAlignment="1">
      <alignment/>
    </xf>
    <xf numFmtId="1" fontId="50" fillId="0" borderId="10" xfId="0" applyNumberFormat="1" applyFont="1" applyBorder="1" applyAlignment="1">
      <alignment/>
    </xf>
    <xf numFmtId="0" fontId="50" fillId="0" borderId="10" xfId="0" applyFont="1" applyBorder="1" applyAlignment="1">
      <alignment horizontal="left" vertical="top"/>
    </xf>
    <xf numFmtId="0" fontId="50" fillId="0" borderId="10" xfId="0" applyFont="1" applyFill="1" applyBorder="1" applyAlignment="1">
      <alignment horizontal="center" vertical="center"/>
    </xf>
    <xf numFmtId="0" fontId="49" fillId="0" borderId="0" xfId="0" applyFont="1" applyAlignment="1">
      <alignment/>
    </xf>
    <xf numFmtId="0" fontId="33" fillId="0" borderId="10" xfId="0" applyFont="1" applyBorder="1" applyAlignment="1">
      <alignment horizontal="left" vertical="top" wrapText="1"/>
    </xf>
    <xf numFmtId="0" fontId="33" fillId="0" borderId="10" xfId="0" applyFont="1" applyBorder="1" applyAlignment="1">
      <alignment/>
    </xf>
    <xf numFmtId="0" fontId="33" fillId="0" borderId="0" xfId="0" applyFont="1" applyBorder="1" applyAlignment="1">
      <alignment/>
    </xf>
    <xf numFmtId="0" fontId="55" fillId="0" borderId="0" xfId="0" applyFont="1" applyBorder="1" applyAlignment="1">
      <alignment horizontal="center" wrapText="1"/>
    </xf>
    <xf numFmtId="0" fontId="33" fillId="0" borderId="0" xfId="0" applyFont="1" applyBorder="1" applyAlignment="1">
      <alignment horizontal="center"/>
    </xf>
    <xf numFmtId="0" fontId="33" fillId="0" borderId="10" xfId="0" applyFont="1" applyBorder="1" applyAlignment="1">
      <alignment horizontal="center" vertical="center"/>
    </xf>
    <xf numFmtId="0" fontId="33" fillId="0" borderId="11" xfId="0" applyFont="1" applyBorder="1" applyAlignment="1">
      <alignment/>
    </xf>
    <xf numFmtId="0" fontId="33" fillId="0" borderId="10" xfId="0" applyFont="1" applyBorder="1" applyAlignment="1">
      <alignment/>
    </xf>
    <xf numFmtId="0" fontId="56" fillId="0" borderId="0" xfId="0" applyFont="1" applyFill="1" applyAlignment="1">
      <alignment/>
    </xf>
    <xf numFmtId="0" fontId="33" fillId="0" borderId="0" xfId="0" applyFont="1" applyFill="1" applyBorder="1" applyAlignment="1">
      <alignment/>
    </xf>
    <xf numFmtId="0" fontId="33" fillId="0" borderId="0" xfId="0" applyFont="1" applyBorder="1" applyAlignment="1">
      <alignment/>
    </xf>
    <xf numFmtId="0" fontId="33" fillId="0" borderId="0" xfId="0" applyFont="1" applyAlignment="1">
      <alignment/>
    </xf>
    <xf numFmtId="0" fontId="49" fillId="0" borderId="0" xfId="0" applyFont="1" applyAlignment="1">
      <alignment horizontal="left" vertical="top"/>
    </xf>
    <xf numFmtId="0" fontId="33" fillId="33" borderId="15" xfId="0" applyFont="1" applyFill="1" applyBorder="1" applyAlignment="1">
      <alignment/>
    </xf>
    <xf numFmtId="0" fontId="57" fillId="0" borderId="10" xfId="0" applyFont="1" applyBorder="1" applyAlignment="1">
      <alignment horizontal="center" wrapText="1"/>
    </xf>
    <xf numFmtId="0" fontId="57" fillId="0" borderId="14" xfId="0" applyFont="1" applyBorder="1" applyAlignment="1">
      <alignment horizontal="center" wrapText="1"/>
    </xf>
    <xf numFmtId="0" fontId="33" fillId="0" borderId="16" xfId="0" applyFont="1" applyBorder="1" applyAlignment="1">
      <alignment/>
    </xf>
    <xf numFmtId="0" fontId="33" fillId="0" borderId="15" xfId="0" applyFont="1" applyBorder="1" applyAlignment="1">
      <alignment vertical="center"/>
    </xf>
    <xf numFmtId="0" fontId="33" fillId="0" borderId="14" xfId="0" applyFont="1" applyBorder="1" applyAlignment="1">
      <alignment horizontal="center" vertical="center"/>
    </xf>
    <xf numFmtId="0" fontId="33" fillId="0" borderId="15" xfId="0" applyFont="1" applyBorder="1" applyAlignment="1">
      <alignment vertical="center" wrapText="1"/>
    </xf>
    <xf numFmtId="0" fontId="33" fillId="0" borderId="19" xfId="0" applyFont="1" applyBorder="1" applyAlignment="1">
      <alignment vertical="center"/>
    </xf>
    <xf numFmtId="0" fontId="33" fillId="0" borderId="24" xfId="0" applyFont="1" applyFill="1" applyBorder="1" applyAlignment="1">
      <alignment/>
    </xf>
    <xf numFmtId="0" fontId="33" fillId="0" borderId="13" xfId="0" applyFont="1" applyBorder="1" applyAlignment="1">
      <alignment vertical="center"/>
    </xf>
    <xf numFmtId="0" fontId="49" fillId="0" borderId="0" xfId="0" applyFont="1" applyAlignment="1">
      <alignment vertical="top"/>
    </xf>
    <xf numFmtId="0" fontId="34" fillId="0" borderId="10" xfId="0" applyFont="1" applyBorder="1" applyAlignment="1">
      <alignment horizontal="center" vertical="center" wrapText="1"/>
    </xf>
    <xf numFmtId="0" fontId="34" fillId="33" borderId="10" xfId="0" applyFont="1" applyFill="1" applyBorder="1" applyAlignment="1">
      <alignment horizontal="center" vertical="center" wrapText="1"/>
    </xf>
    <xf numFmtId="0" fontId="33" fillId="0" borderId="23" xfId="0" applyFont="1" applyBorder="1" applyAlignment="1">
      <alignment horizontal="center" vertical="center"/>
    </xf>
    <xf numFmtId="0" fontId="33" fillId="0" borderId="14" xfId="0" applyFont="1" applyBorder="1" applyAlignment="1">
      <alignment/>
    </xf>
    <xf numFmtId="0" fontId="33" fillId="33" borderId="10" xfId="0" applyFont="1" applyFill="1" applyBorder="1" applyAlignment="1">
      <alignment vertical="center"/>
    </xf>
    <xf numFmtId="0" fontId="58" fillId="34" borderId="15" xfId="0" applyFont="1" applyFill="1" applyBorder="1" applyAlignment="1">
      <alignment vertical="center"/>
    </xf>
    <xf numFmtId="0" fontId="59" fillId="34" borderId="18" xfId="0" applyFont="1" applyFill="1" applyBorder="1" applyAlignment="1">
      <alignment vertical="center"/>
    </xf>
    <xf numFmtId="0" fontId="59" fillId="34" borderId="14" xfId="0" applyFont="1" applyFill="1" applyBorder="1" applyAlignment="1">
      <alignment vertical="center"/>
    </xf>
    <xf numFmtId="0" fontId="33" fillId="0" borderId="0" xfId="0" applyFont="1" applyFill="1" applyAlignment="1">
      <alignment horizontal="left" wrapText="1" indent="1"/>
    </xf>
    <xf numFmtId="0" fontId="33" fillId="0" borderId="10" xfId="0" applyFont="1" applyBorder="1" applyAlignment="1">
      <alignment horizontal="left" vertical="center" indent="1"/>
    </xf>
    <xf numFmtId="0" fontId="33" fillId="0" borderId="0" xfId="0" applyFont="1" applyFill="1" applyAlignment="1">
      <alignment/>
    </xf>
    <xf numFmtId="0" fontId="33" fillId="0" borderId="10" xfId="0" applyFont="1" applyFill="1" applyBorder="1" applyAlignment="1">
      <alignment horizontal="left" vertical="center" indent="1"/>
    </xf>
    <xf numFmtId="0" fontId="33" fillId="0" borderId="10" xfId="0" applyFont="1" applyBorder="1" applyAlignment="1">
      <alignment horizontal="left" vertical="center" wrapText="1" indent="1"/>
    </xf>
    <xf numFmtId="0" fontId="33" fillId="0" borderId="0" xfId="0" applyFont="1" applyFill="1" applyBorder="1" applyAlignment="1">
      <alignment horizontal="left" vertical="center" indent="1"/>
    </xf>
    <xf numFmtId="0" fontId="33" fillId="0" borderId="0" xfId="0" applyFont="1" applyBorder="1" applyAlignment="1">
      <alignment horizontal="center" vertical="center"/>
    </xf>
    <xf numFmtId="0" fontId="60" fillId="0" borderId="0" xfId="0" applyFont="1" applyAlignment="1">
      <alignment horizontal="center" vertical="top" wrapText="1"/>
    </xf>
    <xf numFmtId="0" fontId="56" fillId="0" borderId="0" xfId="0" applyFont="1" applyAlignment="1">
      <alignment wrapText="1"/>
    </xf>
    <xf numFmtId="0" fontId="33"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61" fillId="0" borderId="0" xfId="0" applyFont="1" applyAlignment="1">
      <alignment vertical="top" wrapText="1"/>
    </xf>
    <xf numFmtId="0" fontId="56" fillId="33" borderId="10" xfId="0" applyFont="1" applyFill="1" applyBorder="1" applyAlignment="1">
      <alignment vertical="top" wrapText="1"/>
    </xf>
    <xf numFmtId="0" fontId="33" fillId="33" borderId="10" xfId="0" applyFont="1" applyFill="1" applyBorder="1" applyAlignment="1">
      <alignment vertical="top" wrapText="1"/>
    </xf>
    <xf numFmtId="0" fontId="57" fillId="0" borderId="10" xfId="0" applyFont="1" applyBorder="1" applyAlignment="1">
      <alignment horizontal="center" vertical="top" wrapText="1"/>
    </xf>
    <xf numFmtId="0" fontId="34" fillId="0" borderId="10" xfId="0" applyFont="1" applyBorder="1" applyAlignment="1">
      <alignment horizontal="center" wrapText="1"/>
    </xf>
    <xf numFmtId="0" fontId="34" fillId="0" borderId="10" xfId="0" applyFont="1" applyBorder="1" applyAlignment="1">
      <alignment horizontal="center" vertical="top" wrapText="1"/>
    </xf>
    <xf numFmtId="0" fontId="33" fillId="0" borderId="10" xfId="0" applyFont="1" applyFill="1" applyBorder="1" applyAlignment="1">
      <alignment wrapText="1"/>
    </xf>
    <xf numFmtId="0" fontId="33" fillId="0" borderId="10" xfId="0" applyFont="1" applyBorder="1" applyAlignment="1">
      <alignment wrapText="1"/>
    </xf>
    <xf numFmtId="0" fontId="61" fillId="0" borderId="10" xfId="0" applyFont="1" applyBorder="1" applyAlignment="1">
      <alignment vertical="top" wrapText="1"/>
    </xf>
    <xf numFmtId="0" fontId="33" fillId="0" borderId="10" xfId="0" applyFont="1" applyBorder="1" applyAlignment="1">
      <alignment vertical="top" wrapText="1"/>
    </xf>
    <xf numFmtId="0" fontId="33" fillId="0" borderId="0" xfId="0" applyFont="1" applyBorder="1" applyAlignment="1">
      <alignment wrapText="1"/>
    </xf>
    <xf numFmtId="0" fontId="61" fillId="0" borderId="0" xfId="0" applyFont="1" applyBorder="1" applyAlignment="1">
      <alignment vertical="top" wrapText="1"/>
    </xf>
    <xf numFmtId="0" fontId="34" fillId="0" borderId="0" xfId="0" applyFont="1" applyFill="1" applyAlignment="1">
      <alignment vertical="top" wrapText="1"/>
    </xf>
    <xf numFmtId="0" fontId="33" fillId="0" borderId="10" xfId="0" applyFont="1" applyFill="1" applyBorder="1" applyAlignment="1">
      <alignment vertical="top" wrapText="1"/>
    </xf>
    <xf numFmtId="0" fontId="33" fillId="0" borderId="0" xfId="0" applyFont="1" applyBorder="1" applyAlignment="1">
      <alignment vertical="top" wrapText="1"/>
    </xf>
    <xf numFmtId="0" fontId="33" fillId="0" borderId="0" xfId="0" applyFont="1" applyAlignment="1">
      <alignment vertical="top" wrapText="1"/>
    </xf>
    <xf numFmtId="0" fontId="34" fillId="0" borderId="0" xfId="0" applyFont="1" applyAlignment="1">
      <alignment vertical="top" wrapText="1"/>
    </xf>
    <xf numFmtId="0" fontId="33" fillId="0" borderId="0" xfId="0" applyFont="1" applyFill="1" applyBorder="1" applyAlignment="1">
      <alignment horizontal="left" vertical="top" wrapText="1"/>
    </xf>
    <xf numFmtId="0" fontId="62" fillId="35" borderId="29" xfId="0" applyFont="1" applyFill="1" applyBorder="1" applyAlignment="1">
      <alignment horizontal="center"/>
    </xf>
    <xf numFmtId="0" fontId="62" fillId="35" borderId="30" xfId="0" applyFont="1" applyFill="1" applyBorder="1" applyAlignment="1">
      <alignment horizontal="center"/>
    </xf>
    <xf numFmtId="0" fontId="33" fillId="35" borderId="32" xfId="0" applyFont="1" applyFill="1" applyBorder="1" applyAlignment="1">
      <alignment vertical="top" wrapText="1"/>
    </xf>
    <xf numFmtId="0" fontId="33" fillId="35" borderId="33" xfId="0" applyFont="1" applyFill="1" applyBorder="1" applyAlignment="1">
      <alignment vertical="top" wrapText="1"/>
    </xf>
    <xf numFmtId="0" fontId="33" fillId="0" borderId="0" xfId="0" applyFont="1" applyFill="1" applyBorder="1" applyAlignment="1">
      <alignment vertical="top" wrapText="1"/>
    </xf>
    <xf numFmtId="0" fontId="33" fillId="0" borderId="0" xfId="0" applyFont="1" applyFill="1" applyAlignment="1">
      <alignment wrapText="1"/>
    </xf>
    <xf numFmtId="0" fontId="33" fillId="35" borderId="34" xfId="0" applyFont="1" applyFill="1" applyBorder="1" applyAlignment="1">
      <alignment vertical="top" wrapText="1"/>
    </xf>
    <xf numFmtId="0" fontId="33" fillId="35" borderId="35" xfId="0" applyFont="1" applyFill="1" applyBorder="1" applyAlignment="1">
      <alignment vertical="top" wrapText="1"/>
    </xf>
    <xf numFmtId="0" fontId="34" fillId="33" borderId="10" xfId="0" applyFont="1" applyFill="1" applyBorder="1" applyAlignment="1">
      <alignment/>
    </xf>
    <xf numFmtId="0" fontId="47" fillId="0" borderId="0" xfId="0" applyFont="1" applyBorder="1" applyAlignment="1">
      <alignment vertical="top" wrapText="1"/>
    </xf>
    <xf numFmtId="9" fontId="33" fillId="0" borderId="0" xfId="61" applyFont="1" applyBorder="1" applyAlignment="1">
      <alignment horizontal="center"/>
    </xf>
    <xf numFmtId="0" fontId="33" fillId="0" borderId="0" xfId="0" applyFont="1" applyBorder="1" applyAlignment="1">
      <alignment horizontal="left" indent="1"/>
    </xf>
    <xf numFmtId="169" fontId="33" fillId="0" borderId="10" xfId="0" applyNumberFormat="1" applyFont="1" applyBorder="1" applyAlignment="1">
      <alignment horizontal="center" vertical="center"/>
    </xf>
    <xf numFmtId="169" fontId="33" fillId="0" borderId="0" xfId="0" applyNumberFormat="1" applyFont="1" applyBorder="1" applyAlignment="1">
      <alignment horizontal="center" vertical="center"/>
    </xf>
    <xf numFmtId="0" fontId="33" fillId="0" borderId="0" xfId="0" applyFont="1" applyBorder="1" applyAlignment="1">
      <alignment horizontal="left" vertical="top"/>
    </xf>
    <xf numFmtId="0" fontId="34" fillId="0" borderId="0" xfId="0" applyFont="1" applyFill="1" applyAlignment="1">
      <alignment horizontal="left" vertical="top"/>
    </xf>
    <xf numFmtId="0" fontId="33" fillId="0" borderId="10" xfId="0" applyFont="1" applyFill="1" applyBorder="1" applyAlignment="1">
      <alignment horizontal="left" vertical="top" wrapText="1"/>
    </xf>
    <xf numFmtId="0" fontId="33" fillId="0" borderId="12" xfId="0" applyFont="1" applyFill="1" applyBorder="1" applyAlignment="1">
      <alignment vertical="top" wrapText="1"/>
    </xf>
    <xf numFmtId="0" fontId="33" fillId="0" borderId="0" xfId="0" applyFont="1" applyAlignment="1">
      <alignment horizontal="left" indent="1"/>
    </xf>
    <xf numFmtId="0" fontId="62" fillId="0" borderId="0" xfId="0" applyFont="1" applyAlignment="1">
      <alignment wrapText="1"/>
    </xf>
    <xf numFmtId="0" fontId="34" fillId="0" borderId="0" xfId="0" applyFont="1" applyAlignment="1">
      <alignment horizontal="left" vertical="top" wrapText="1"/>
    </xf>
    <xf numFmtId="0" fontId="56" fillId="0" borderId="0" xfId="0" applyFont="1" applyAlignment="1">
      <alignment horizontal="left" wrapText="1"/>
    </xf>
    <xf numFmtId="0" fontId="33" fillId="0" borderId="10" xfId="0" applyFont="1" applyBorder="1" applyAlignment="1">
      <alignment horizontal="left" vertical="top"/>
    </xf>
    <xf numFmtId="9" fontId="33" fillId="0" borderId="10" xfId="0" applyNumberFormat="1" applyFont="1" applyBorder="1" applyAlignment="1">
      <alignment horizontal="right" vertical="center" wrapText="1"/>
    </xf>
    <xf numFmtId="1" fontId="33" fillId="0" borderId="10" xfId="0" applyNumberFormat="1" applyFont="1" applyBorder="1" applyAlignment="1">
      <alignment horizontal="right" vertical="center" wrapText="1"/>
    </xf>
    <xf numFmtId="0" fontId="34" fillId="33" borderId="10" xfId="0" applyFont="1" applyFill="1" applyBorder="1" applyAlignment="1">
      <alignment/>
    </xf>
    <xf numFmtId="0" fontId="33" fillId="34" borderId="10" xfId="0" applyFont="1" applyFill="1" applyBorder="1" applyAlignment="1">
      <alignment horizontal="center"/>
    </xf>
    <xf numFmtId="0" fontId="33" fillId="0" borderId="10" xfId="0" applyFont="1" applyFill="1" applyBorder="1" applyAlignment="1">
      <alignment/>
    </xf>
    <xf numFmtId="0" fontId="33" fillId="0" borderId="10" xfId="0" applyFont="1" applyBorder="1" applyAlignment="1">
      <alignment horizontal="center"/>
    </xf>
    <xf numFmtId="0" fontId="33" fillId="0" borderId="28" xfId="0" applyFont="1" applyFill="1" applyBorder="1" applyAlignment="1">
      <alignment/>
    </xf>
    <xf numFmtId="9" fontId="33" fillId="0" borderId="0" xfId="0" applyNumberFormat="1" applyFont="1" applyAlignment="1">
      <alignment/>
    </xf>
    <xf numFmtId="0" fontId="33" fillId="0" borderId="10" xfId="0" applyFont="1" applyFill="1" applyBorder="1" applyAlignment="1">
      <alignment horizontal="center" wrapText="1"/>
    </xf>
    <xf numFmtId="0" fontId="33" fillId="0" borderId="10" xfId="0" applyFont="1" applyFill="1" applyBorder="1" applyAlignment="1">
      <alignment horizontal="center"/>
    </xf>
    <xf numFmtId="10" fontId="33" fillId="0" borderId="10" xfId="0" applyNumberFormat="1" applyFont="1" applyBorder="1" applyAlignment="1">
      <alignment horizontal="right"/>
    </xf>
    <xf numFmtId="10" fontId="33" fillId="0" borderId="10" xfId="0" applyNumberFormat="1" applyFont="1" applyFill="1" applyBorder="1" applyAlignment="1">
      <alignment horizontal="right"/>
    </xf>
    <xf numFmtId="10" fontId="33" fillId="0" borderId="10" xfId="61" applyNumberFormat="1" applyFont="1" applyBorder="1" applyAlignment="1">
      <alignment horizontal="right"/>
    </xf>
    <xf numFmtId="0" fontId="33" fillId="0" borderId="10" xfId="0" applyFont="1" applyBorder="1" applyAlignment="1" quotePrefix="1">
      <alignment/>
    </xf>
    <xf numFmtId="9" fontId="33" fillId="0" borderId="10" xfId="0" applyNumberFormat="1" applyFont="1" applyBorder="1" applyAlignment="1">
      <alignment/>
    </xf>
    <xf numFmtId="9" fontId="33" fillId="0" borderId="0" xfId="61" applyFont="1" applyBorder="1" applyAlignment="1">
      <alignment horizontal="left"/>
    </xf>
    <xf numFmtId="10" fontId="33" fillId="0" borderId="10" xfId="0" applyNumberFormat="1" applyFont="1" applyBorder="1" applyAlignment="1">
      <alignment/>
    </xf>
    <xf numFmtId="10" fontId="33" fillId="0" borderId="12" xfId="0" applyNumberFormat="1" applyFont="1" applyBorder="1" applyAlignment="1">
      <alignment/>
    </xf>
    <xf numFmtId="0" fontId="33" fillId="0" borderId="15" xfId="0" applyFont="1" applyBorder="1" applyAlignment="1">
      <alignment horizontal="left" vertical="top"/>
    </xf>
    <xf numFmtId="0" fontId="33" fillId="0" borderId="18" xfId="0" applyFont="1" applyBorder="1" applyAlignment="1">
      <alignment/>
    </xf>
    <xf numFmtId="2" fontId="33" fillId="0" borderId="23" xfId="0" applyNumberFormat="1" applyFont="1" applyBorder="1" applyAlignment="1">
      <alignment/>
    </xf>
    <xf numFmtId="168" fontId="33" fillId="0" borderId="0" xfId="0" applyNumberFormat="1" applyFont="1" applyBorder="1" applyAlignment="1">
      <alignment horizontal="center"/>
    </xf>
    <xf numFmtId="170" fontId="33" fillId="0" borderId="10" xfId="0" applyNumberFormat="1" applyFont="1" applyBorder="1" applyAlignment="1">
      <alignment/>
    </xf>
    <xf numFmtId="5" fontId="33" fillId="0" borderId="0" xfId="44" applyNumberFormat="1" applyFont="1" applyBorder="1" applyAlignment="1">
      <alignment horizontal="center"/>
    </xf>
    <xf numFmtId="171" fontId="33" fillId="0" borderId="10" xfId="0" applyNumberFormat="1" applyFont="1" applyBorder="1" applyAlignment="1">
      <alignment horizontal="right" vertical="top"/>
    </xf>
    <xf numFmtId="0" fontId="56" fillId="0" borderId="0" xfId="0" applyFont="1" applyAlignment="1">
      <alignment/>
    </xf>
    <xf numFmtId="0" fontId="33" fillId="0" borderId="19" xfId="0" applyFont="1" applyBorder="1" applyAlignment="1">
      <alignment/>
    </xf>
    <xf numFmtId="0" fontId="33" fillId="0" borderId="20" xfId="0" applyFont="1" applyBorder="1" applyAlignment="1">
      <alignment/>
    </xf>
    <xf numFmtId="0" fontId="33" fillId="0" borderId="13" xfId="0" applyFont="1" applyBorder="1" applyAlignment="1">
      <alignment/>
    </xf>
    <xf numFmtId="0" fontId="33" fillId="0" borderId="17" xfId="0" applyFont="1" applyBorder="1" applyAlignment="1">
      <alignment/>
    </xf>
    <xf numFmtId="49" fontId="33" fillId="0" borderId="10" xfId="0" applyNumberFormat="1" applyFont="1" applyBorder="1" applyAlignment="1">
      <alignment horizontal="center" vertical="center"/>
    </xf>
    <xf numFmtId="1" fontId="33" fillId="0" borderId="10" xfId="0" applyNumberFormat="1" applyFont="1" applyBorder="1" applyAlignment="1">
      <alignment/>
    </xf>
    <xf numFmtId="0" fontId="33" fillId="0" borderId="22" xfId="0" applyFont="1" applyBorder="1" applyAlignment="1">
      <alignment/>
    </xf>
    <xf numFmtId="0" fontId="33" fillId="0" borderId="16" xfId="0" applyFont="1" applyFill="1" applyBorder="1" applyAlignment="1">
      <alignment/>
    </xf>
    <xf numFmtId="0" fontId="33" fillId="0" borderId="13" xfId="0" applyFont="1" applyFill="1" applyBorder="1" applyAlignment="1">
      <alignment/>
    </xf>
    <xf numFmtId="0" fontId="34" fillId="0" borderId="0" xfId="0" applyFont="1" applyFill="1" applyAlignment="1">
      <alignment/>
    </xf>
    <xf numFmtId="0" fontId="33" fillId="0" borderId="10" xfId="0" applyFont="1" applyBorder="1" applyAlignment="1">
      <alignment horizontal="right" vertical="top"/>
    </xf>
    <xf numFmtId="0" fontId="33" fillId="0" borderId="12" xfId="0" applyFont="1" applyBorder="1" applyAlignment="1">
      <alignment horizontal="right" vertical="top"/>
    </xf>
    <xf numFmtId="0" fontId="33" fillId="0" borderId="10" xfId="0" applyFont="1" applyFill="1" applyBorder="1" applyAlignment="1">
      <alignment horizontal="center" vertical="center"/>
    </xf>
    <xf numFmtId="49" fontId="63" fillId="0" borderId="10" xfId="0" applyNumberFormat="1" applyFont="1" applyBorder="1" applyAlignment="1">
      <alignment horizontal="center" vertical="center"/>
    </xf>
    <xf numFmtId="2" fontId="50" fillId="0" borderId="10" xfId="0" applyNumberFormat="1" applyFont="1" applyBorder="1" applyAlignment="1">
      <alignment horizontal="right" wrapText="1"/>
    </xf>
    <xf numFmtId="171" fontId="50" fillId="0" borderId="10" xfId="0" applyNumberFormat="1" applyFont="1" applyBorder="1" applyAlignment="1">
      <alignment horizontal="right"/>
    </xf>
    <xf numFmtId="49" fontId="50" fillId="0" borderId="10" xfId="0" applyNumberFormat="1" applyFont="1" applyBorder="1" applyAlignment="1">
      <alignment horizontal="center" vertical="center"/>
    </xf>
    <xf numFmtId="2" fontId="50" fillId="0" borderId="10" xfId="0" applyNumberFormat="1" applyFont="1" applyBorder="1" applyAlignment="1">
      <alignment horizontal="center" vertical="center" wrapText="1"/>
    </xf>
    <xf numFmtId="0" fontId="37" fillId="0" borderId="10" xfId="0" applyFont="1" applyBorder="1" applyAlignment="1">
      <alignment horizontal="center" vertical="center"/>
    </xf>
    <xf numFmtId="37" fontId="37" fillId="0" borderId="10" xfId="42" applyNumberFormat="1" applyFont="1" applyBorder="1" applyAlignment="1">
      <alignment horizontal="center" vertical="center"/>
    </xf>
    <xf numFmtId="37" fontId="64" fillId="0" borderId="10" xfId="42" applyNumberFormat="1" applyFont="1" applyBorder="1" applyAlignment="1">
      <alignment horizontal="center" vertical="center"/>
    </xf>
    <xf numFmtId="49" fontId="65" fillId="0" borderId="10" xfId="0" applyNumberFormat="1" applyFont="1" applyBorder="1" applyAlignment="1">
      <alignment horizontal="center" vertical="center"/>
    </xf>
    <xf numFmtId="2" fontId="37" fillId="0" borderId="10" xfId="0" applyNumberFormat="1" applyFont="1" applyBorder="1" applyAlignment="1">
      <alignment horizontal="right" wrapText="1"/>
    </xf>
    <xf numFmtId="0" fontId="37" fillId="0" borderId="0" xfId="0" applyFont="1" applyAlignment="1">
      <alignment/>
    </xf>
    <xf numFmtId="171" fontId="37" fillId="0" borderId="10" xfId="0" applyNumberFormat="1" applyFont="1" applyBorder="1" applyAlignment="1">
      <alignment horizontal="right"/>
    </xf>
    <xf numFmtId="49" fontId="37" fillId="0" borderId="10" xfId="0" applyNumberFormat="1" applyFont="1" applyBorder="1" applyAlignment="1">
      <alignment horizontal="center" vertical="center"/>
    </xf>
    <xf numFmtId="0" fontId="64" fillId="0" borderId="0" xfId="0" applyFont="1" applyAlignment="1">
      <alignment vertical="top" wrapText="1"/>
    </xf>
    <xf numFmtId="0" fontId="66" fillId="0" borderId="0" xfId="0" applyFont="1" applyAlignment="1">
      <alignment/>
    </xf>
    <xf numFmtId="0" fontId="36" fillId="0" borderId="0" xfId="0" applyFont="1" applyAlignment="1">
      <alignment/>
    </xf>
    <xf numFmtId="0" fontId="44" fillId="0" borderId="0" xfId="0" applyFont="1" applyAlignment="1">
      <alignment/>
    </xf>
    <xf numFmtId="0" fontId="67" fillId="0" borderId="0" xfId="0" applyFont="1" applyAlignment="1">
      <alignment/>
    </xf>
    <xf numFmtId="0" fontId="68" fillId="0" borderId="0" xfId="0" applyFont="1" applyAlignment="1">
      <alignment/>
    </xf>
    <xf numFmtId="0" fontId="45" fillId="0" borderId="0" xfId="0" applyFont="1" applyAlignment="1">
      <alignment/>
    </xf>
    <xf numFmtId="49" fontId="68" fillId="0" borderId="10" xfId="0" applyNumberFormat="1" applyFont="1" applyBorder="1" applyAlignment="1">
      <alignment/>
    </xf>
    <xf numFmtId="49" fontId="69" fillId="0" borderId="10" xfId="0" applyNumberFormat="1" applyFont="1" applyBorder="1" applyAlignment="1">
      <alignment/>
    </xf>
    <xf numFmtId="0" fontId="69" fillId="0" borderId="0" xfId="0" applyFont="1" applyAlignment="1">
      <alignment/>
    </xf>
    <xf numFmtId="9" fontId="36" fillId="0" borderId="10" xfId="0" applyNumberFormat="1" applyFont="1" applyBorder="1" applyAlignment="1">
      <alignment horizontal="right" wrapText="1"/>
    </xf>
    <xf numFmtId="9" fontId="36" fillId="0" borderId="10" xfId="61" applyNumberFormat="1" applyFont="1" applyBorder="1" applyAlignment="1">
      <alignment horizontal="right"/>
    </xf>
    <xf numFmtId="9" fontId="36" fillId="0" borderId="10" xfId="0" applyNumberFormat="1" applyFont="1" applyBorder="1" applyAlignment="1">
      <alignment horizontal="right"/>
    </xf>
    <xf numFmtId="1" fontId="36" fillId="0" borderId="10" xfId="0" applyNumberFormat="1" applyFont="1" applyBorder="1" applyAlignment="1">
      <alignment horizontal="right"/>
    </xf>
    <xf numFmtId="49" fontId="68" fillId="0" borderId="10" xfId="0" applyNumberFormat="1" applyFont="1" applyBorder="1" applyAlignment="1">
      <alignment horizontal="center" vertical="center"/>
    </xf>
    <xf numFmtId="9" fontId="36" fillId="0" borderId="10" xfId="0" applyNumberFormat="1" applyFont="1" applyBorder="1" applyAlignment="1">
      <alignment horizontal="right" wrapText="1"/>
    </xf>
    <xf numFmtId="9" fontId="36" fillId="0" borderId="10" xfId="61" applyNumberFormat="1" applyFont="1" applyBorder="1" applyAlignment="1">
      <alignment horizontal="right"/>
    </xf>
    <xf numFmtId="1" fontId="36" fillId="0" borderId="10" xfId="0" applyNumberFormat="1" applyFont="1" applyBorder="1" applyAlignment="1">
      <alignment horizontal="right"/>
    </xf>
    <xf numFmtId="9" fontId="70" fillId="0" borderId="10" xfId="0" applyNumberFormat="1" applyFont="1" applyBorder="1" applyAlignment="1">
      <alignment horizontal="right"/>
    </xf>
    <xf numFmtId="9" fontId="70" fillId="0" borderId="10" xfId="61" applyNumberFormat="1" applyFont="1" applyBorder="1" applyAlignment="1">
      <alignment horizontal="right"/>
    </xf>
    <xf numFmtId="0" fontId="70" fillId="0" borderId="0" xfId="0" applyFont="1" applyAlignment="1">
      <alignment/>
    </xf>
    <xf numFmtId="49" fontId="70" fillId="0" borderId="10" xfId="0" applyNumberFormat="1" applyFont="1" applyBorder="1" applyAlignment="1">
      <alignment horizontal="center" vertical="center"/>
    </xf>
    <xf numFmtId="0" fontId="37" fillId="0" borderId="0" xfId="0" applyFont="1" applyAlignment="1">
      <alignment horizontal="left" vertical="top"/>
    </xf>
    <xf numFmtId="0" fontId="71" fillId="0" borderId="10" xfId="0" applyFont="1" applyBorder="1" applyAlignment="1">
      <alignment horizontal="center" vertical="center"/>
    </xf>
    <xf numFmtId="0" fontId="33" fillId="33" borderId="10" xfId="0" applyFont="1" applyFill="1" applyBorder="1" applyAlignment="1">
      <alignment/>
    </xf>
    <xf numFmtId="174" fontId="33" fillId="0" borderId="10" xfId="44" applyNumberFormat="1" applyFont="1" applyBorder="1" applyAlignment="1">
      <alignment horizontal="right"/>
    </xf>
    <xf numFmtId="0" fontId="33" fillId="33" borderId="15" xfId="0" applyFont="1" applyFill="1" applyBorder="1" applyAlignment="1">
      <alignment horizontal="left" vertical="top" wrapText="1"/>
    </xf>
    <xf numFmtId="174" fontId="33" fillId="33" borderId="18" xfId="44" applyNumberFormat="1" applyFont="1" applyFill="1" applyBorder="1" applyAlignment="1">
      <alignment horizontal="right"/>
    </xf>
    <xf numFmtId="174" fontId="33" fillId="33" borderId="14" xfId="44" applyNumberFormat="1" applyFont="1" applyFill="1" applyBorder="1" applyAlignment="1">
      <alignment horizontal="right"/>
    </xf>
    <xf numFmtId="174" fontId="33" fillId="0" borderId="10" xfId="0" applyNumberFormat="1" applyFont="1" applyBorder="1" applyAlignment="1">
      <alignment horizontal="right"/>
    </xf>
    <xf numFmtId="174" fontId="33" fillId="0" borderId="0" xfId="0" applyNumberFormat="1" applyFont="1" applyBorder="1" applyAlignment="1">
      <alignment horizontal="right"/>
    </xf>
    <xf numFmtId="1" fontId="33" fillId="0" borderId="10" xfId="0" applyNumberFormat="1" applyFont="1" applyBorder="1" applyAlignment="1">
      <alignment horizontal="right"/>
    </xf>
    <xf numFmtId="174" fontId="33" fillId="33" borderId="10" xfId="0" applyNumberFormat="1" applyFont="1" applyFill="1" applyBorder="1" applyAlignment="1">
      <alignment horizontal="right"/>
    </xf>
    <xf numFmtId="170" fontId="56" fillId="0" borderId="10" xfId="0" applyNumberFormat="1" applyFont="1" applyBorder="1" applyAlignment="1">
      <alignment horizontal="right" wrapText="1"/>
    </xf>
    <xf numFmtId="0" fontId="44" fillId="0" borderId="10" xfId="0" applyFont="1" applyBorder="1" applyAlignment="1">
      <alignment horizontal="center"/>
    </xf>
    <xf numFmtId="0" fontId="69" fillId="0" borderId="10" xfId="0" applyFont="1" applyBorder="1" applyAlignment="1">
      <alignment horizontal="right"/>
    </xf>
    <xf numFmtId="0" fontId="69" fillId="0" borderId="0" xfId="0" applyFont="1" applyAlignment="1">
      <alignment/>
    </xf>
    <xf numFmtId="0" fontId="67" fillId="0" borderId="10" xfId="0" applyFont="1" applyBorder="1" applyAlignment="1">
      <alignment horizontal="right"/>
    </xf>
    <xf numFmtId="0" fontId="66" fillId="0" borderId="10" xfId="0" applyFont="1" applyBorder="1" applyAlignment="1">
      <alignment horizontal="center"/>
    </xf>
    <xf numFmtId="0" fontId="55" fillId="0" borderId="0" xfId="0" applyFont="1" applyAlignment="1">
      <alignment wrapText="1"/>
    </xf>
    <xf numFmtId="49" fontId="34" fillId="0" borderId="10" xfId="0" applyNumberFormat="1" applyFont="1" applyBorder="1" applyAlignment="1">
      <alignment horizontal="center"/>
    </xf>
    <xf numFmtId="0" fontId="72" fillId="0" borderId="25" xfId="0" applyFont="1" applyBorder="1" applyAlignment="1">
      <alignment vertical="top" wrapText="1"/>
    </xf>
    <xf numFmtId="0" fontId="72" fillId="0" borderId="27" xfId="0" applyFont="1" applyBorder="1" applyAlignment="1">
      <alignment vertical="top" wrapText="1"/>
    </xf>
    <xf numFmtId="10" fontId="44" fillId="0" borderId="10" xfId="61" applyNumberFormat="1" applyFont="1" applyBorder="1" applyAlignment="1">
      <alignment horizontal="center" vertical="center"/>
    </xf>
    <xf numFmtId="10" fontId="73" fillId="0" borderId="10" xfId="61" applyNumberFormat="1" applyFont="1" applyBorder="1" applyAlignment="1">
      <alignment horizontal="center" vertical="center"/>
    </xf>
    <xf numFmtId="0" fontId="73" fillId="0" borderId="16" xfId="0" applyFont="1" applyFill="1" applyBorder="1" applyAlignment="1">
      <alignment horizontal="center" vertical="center" wrapText="1"/>
    </xf>
    <xf numFmtId="0" fontId="30" fillId="36" borderId="0" xfId="0" applyFont="1" applyFill="1" applyAlignment="1">
      <alignment horizontal="left" vertical="top"/>
    </xf>
    <xf numFmtId="0" fontId="0" fillId="36" borderId="0" xfId="0" applyFill="1" applyAlignment="1">
      <alignment/>
    </xf>
    <xf numFmtId="0" fontId="74" fillId="0" borderId="10" xfId="0" applyFont="1" applyBorder="1" applyAlignment="1">
      <alignment horizontal="right"/>
    </xf>
    <xf numFmtId="0" fontId="74" fillId="0" borderId="0" xfId="0" applyFont="1" applyAlignment="1">
      <alignment/>
    </xf>
    <xf numFmtId="37" fontId="75" fillId="0" borderId="10" xfId="42" applyNumberFormat="1" applyFont="1" applyBorder="1" applyAlignment="1">
      <alignment horizontal="right"/>
    </xf>
    <xf numFmtId="37" fontId="76" fillId="0" borderId="10" xfId="42" applyNumberFormat="1" applyFont="1" applyBorder="1" applyAlignment="1">
      <alignment horizontal="right"/>
    </xf>
    <xf numFmtId="0" fontId="77" fillId="33" borderId="10" xfId="0" applyFont="1" applyFill="1" applyBorder="1" applyAlignment="1">
      <alignment horizontal="right"/>
    </xf>
    <xf numFmtId="0" fontId="75" fillId="0" borderId="10" xfId="0" applyFont="1" applyBorder="1" applyAlignment="1">
      <alignment horizontal="right"/>
    </xf>
    <xf numFmtId="0" fontId="76" fillId="0" borderId="10" xfId="0" applyFont="1" applyBorder="1" applyAlignment="1">
      <alignment horizontal="right"/>
    </xf>
    <xf numFmtId="0" fontId="75" fillId="0" borderId="10" xfId="0" applyFont="1" applyFill="1" applyBorder="1" applyAlignment="1">
      <alignment horizontal="right"/>
    </xf>
    <xf numFmtId="0" fontId="76" fillId="0" borderId="10" xfId="0" applyFont="1" applyFill="1" applyBorder="1" applyAlignment="1">
      <alignment horizontal="right"/>
    </xf>
    <xf numFmtId="37" fontId="75" fillId="0" borderId="11" xfId="42" applyNumberFormat="1" applyFont="1" applyBorder="1" applyAlignment="1">
      <alignment horizontal="right"/>
    </xf>
    <xf numFmtId="37" fontId="75" fillId="0" borderId="18" xfId="0" applyNumberFormat="1" applyFont="1" applyBorder="1" applyAlignment="1">
      <alignment horizontal="right"/>
    </xf>
    <xf numFmtId="37" fontId="76" fillId="0" borderId="18" xfId="42" applyNumberFormat="1" applyFont="1" applyBorder="1" applyAlignment="1">
      <alignment horizontal="right"/>
    </xf>
    <xf numFmtId="0" fontId="75" fillId="0" borderId="0" xfId="0" applyFont="1" applyAlignment="1">
      <alignment/>
    </xf>
    <xf numFmtId="176" fontId="72" fillId="0" borderId="25" xfId="0" applyNumberFormat="1" applyFont="1" applyBorder="1" applyAlignment="1">
      <alignment vertical="top" wrapText="1"/>
    </xf>
    <xf numFmtId="176" fontId="72" fillId="0" borderId="27" xfId="0" applyNumberFormat="1" applyFont="1" applyBorder="1" applyAlignment="1">
      <alignment vertical="top" wrapText="1"/>
    </xf>
    <xf numFmtId="0" fontId="0" fillId="0" borderId="14" xfId="0" applyFont="1" applyBorder="1" applyAlignment="1">
      <alignment horizontal="left" vertical="top" wrapText="1"/>
    </xf>
    <xf numFmtId="0" fontId="0" fillId="0" borderId="0" xfId="0" applyFont="1" applyAlignment="1">
      <alignment wrapText="1"/>
    </xf>
    <xf numFmtId="0" fontId="0" fillId="0" borderId="19" xfId="0" applyFont="1" applyBorder="1" applyAlignment="1">
      <alignment horizontal="left" vertical="top" wrapText="1"/>
    </xf>
    <xf numFmtId="0" fontId="0" fillId="0" borderId="10" xfId="0" applyFont="1" applyFill="1" applyBorder="1" applyAlignment="1">
      <alignment horizontal="left" vertical="top" wrapText="1"/>
    </xf>
    <xf numFmtId="9" fontId="0" fillId="0" borderId="10" xfId="0" applyNumberFormat="1" applyFont="1" applyBorder="1" applyAlignment="1">
      <alignment horizontal="right"/>
    </xf>
    <xf numFmtId="37" fontId="0" fillId="0" borderId="10" xfId="0" applyNumberFormat="1" applyFont="1" applyBorder="1" applyAlignment="1">
      <alignment horizontal="right"/>
    </xf>
    <xf numFmtId="9" fontId="0" fillId="0" borderId="10" xfId="61" applyFont="1" applyBorder="1" applyAlignment="1">
      <alignment horizontal="right"/>
    </xf>
    <xf numFmtId="37" fontId="0" fillId="0" borderId="10" xfId="42" applyNumberFormat="1" applyFont="1" applyBorder="1" applyAlignment="1">
      <alignment horizontal="right"/>
    </xf>
    <xf numFmtId="37" fontId="2" fillId="0" borderId="10" xfId="0" applyNumberFormat="1" applyFont="1" applyBorder="1" applyAlignment="1">
      <alignment horizontal="right"/>
    </xf>
    <xf numFmtId="37" fontId="0" fillId="0" borderId="11" xfId="42" applyNumberFormat="1" applyFont="1" applyBorder="1" applyAlignment="1">
      <alignment horizontal="right"/>
    </xf>
    <xf numFmtId="37" fontId="0" fillId="0" borderId="18" xfId="0" applyNumberFormat="1" applyFont="1" applyBorder="1" applyAlignment="1">
      <alignment horizontal="right"/>
    </xf>
    <xf numFmtId="37" fontId="2" fillId="0" borderId="18" xfId="42" applyNumberFormat="1" applyFon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2" fillId="0" borderId="10" xfId="0" applyFont="1" applyBorder="1" applyAlignment="1">
      <alignment horizontal="right"/>
    </xf>
    <xf numFmtId="0" fontId="2" fillId="0" borderId="10" xfId="0" applyFont="1" applyFill="1" applyBorder="1" applyAlignment="1">
      <alignment horizontal="right"/>
    </xf>
    <xf numFmtId="0" fontId="0" fillId="0" borderId="14" xfId="0" applyFont="1" applyFill="1" applyBorder="1" applyAlignment="1">
      <alignment horizontal="left" vertical="top" wrapText="1"/>
    </xf>
    <xf numFmtId="0" fontId="27" fillId="0" borderId="14" xfId="54" applyFont="1" applyBorder="1" applyAlignment="1" applyProtection="1">
      <alignment horizontal="left" vertical="top" wrapText="1"/>
      <protection/>
    </xf>
    <xf numFmtId="49" fontId="0" fillId="0" borderId="10" xfId="0" applyNumberFormat="1" applyFont="1" applyBorder="1" applyAlignment="1" quotePrefix="1">
      <alignment horizontal="center" vertical="center"/>
    </xf>
    <xf numFmtId="49" fontId="0" fillId="0" borderId="14" xfId="0" applyNumberFormat="1" applyFont="1" applyBorder="1" applyAlignment="1" quotePrefix="1">
      <alignment horizontal="center" vertical="center"/>
    </xf>
    <xf numFmtId="14" fontId="0" fillId="0" borderId="14" xfId="0" applyNumberFormat="1" applyFont="1" applyBorder="1" applyAlignment="1" quotePrefix="1">
      <alignment/>
    </xf>
    <xf numFmtId="0" fontId="0" fillId="0" borderId="10" xfId="0" applyFont="1" applyBorder="1" applyAlignment="1">
      <alignment horizontal="right" vertical="top" wrapText="1"/>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38" fillId="0" borderId="10" xfId="0" applyFont="1" applyBorder="1" applyAlignment="1">
      <alignment horizontal="center" vertical="center" wrapText="1"/>
    </xf>
    <xf numFmtId="0" fontId="0" fillId="0" borderId="10" xfId="0" applyFont="1" applyBorder="1" applyAlignment="1">
      <alignment horizontal="center" wrapText="1"/>
    </xf>
    <xf numFmtId="0" fontId="39"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Font="1" applyFill="1" applyBorder="1" applyAlignment="1">
      <alignment horizontal="center" vertical="top" wrapText="1"/>
    </xf>
    <xf numFmtId="0" fontId="25" fillId="0" borderId="29" xfId="0" applyFont="1" applyFill="1" applyBorder="1" applyAlignment="1">
      <alignment horizontal="center"/>
    </xf>
    <xf numFmtId="0" fontId="25" fillId="0" borderId="30" xfId="0" applyFont="1" applyFill="1" applyBorder="1" applyAlignment="1">
      <alignment horizontal="center"/>
    </xf>
    <xf numFmtId="0" fontId="0" fillId="0" borderId="32"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169" fontId="0" fillId="0" borderId="10" xfId="0" applyNumberFormat="1" applyFont="1" applyBorder="1" applyAlignment="1">
      <alignment horizontal="center" vertical="center"/>
    </xf>
    <xf numFmtId="0" fontId="0" fillId="0" borderId="10" xfId="0" applyFont="1" applyFill="1" applyBorder="1" applyAlignment="1">
      <alignment vertical="top" wrapText="1"/>
    </xf>
    <xf numFmtId="0" fontId="0" fillId="0" borderId="10" xfId="0" applyFont="1" applyBorder="1" applyAlignment="1">
      <alignment vertical="top" wrapText="1"/>
    </xf>
    <xf numFmtId="169" fontId="0" fillId="0" borderId="0" xfId="0" applyNumberFormat="1" applyFont="1" applyBorder="1" applyAlignment="1">
      <alignment horizontal="center" vertical="center"/>
    </xf>
    <xf numFmtId="0" fontId="0" fillId="0" borderId="12" xfId="0" applyFont="1" applyFill="1" applyBorder="1" applyAlignment="1">
      <alignment vertical="top" wrapText="1"/>
    </xf>
    <xf numFmtId="9" fontId="0" fillId="0" borderId="10" xfId="0" applyNumberFormat="1" applyFont="1" applyBorder="1" applyAlignment="1">
      <alignment horizontal="right" vertical="center" wrapText="1"/>
    </xf>
    <xf numFmtId="1" fontId="0" fillId="0" borderId="10" xfId="0" applyNumberFormat="1" applyFont="1" applyBorder="1" applyAlignment="1">
      <alignment horizontal="right" vertical="center" wrapText="1"/>
    </xf>
    <xf numFmtId="0" fontId="0" fillId="0" borderId="10" xfId="0" applyFont="1" applyBorder="1" applyAlignment="1">
      <alignment horizontal="center"/>
    </xf>
    <xf numFmtId="176" fontId="0" fillId="0" borderId="10" xfId="0" applyNumberFormat="1" applyFont="1" applyBorder="1" applyAlignment="1">
      <alignment horizontal="right"/>
    </xf>
    <xf numFmtId="176" fontId="0" fillId="0" borderId="10" xfId="0" applyNumberFormat="1" applyFont="1" applyFill="1" applyBorder="1" applyAlignment="1">
      <alignment horizontal="right"/>
    </xf>
    <xf numFmtId="176" fontId="0" fillId="0" borderId="10" xfId="61" applyNumberFormat="1" applyFont="1" applyBorder="1" applyAlignment="1">
      <alignment horizontal="right"/>
    </xf>
    <xf numFmtId="9" fontId="0" fillId="0" borderId="10" xfId="0" applyNumberFormat="1" applyFont="1" applyBorder="1" applyAlignment="1">
      <alignment/>
    </xf>
    <xf numFmtId="176" fontId="0" fillId="0" borderId="10" xfId="0" applyNumberFormat="1" applyFont="1" applyBorder="1" applyAlignment="1">
      <alignment/>
    </xf>
    <xf numFmtId="176" fontId="0" fillId="0" borderId="12" xfId="0" applyNumberFormat="1" applyFont="1" applyBorder="1" applyAlignment="1">
      <alignment/>
    </xf>
    <xf numFmtId="2" fontId="0" fillId="0" borderId="23" xfId="0" applyNumberFormat="1" applyFont="1" applyBorder="1" applyAlignment="1">
      <alignment/>
    </xf>
    <xf numFmtId="171" fontId="0" fillId="0" borderId="10" xfId="0" applyNumberFormat="1" applyFont="1" applyBorder="1" applyAlignment="1">
      <alignment horizontal="right" vertical="top"/>
    </xf>
    <xf numFmtId="16" fontId="0" fillId="0" borderId="10" xfId="0" applyNumberFormat="1" applyFont="1" applyBorder="1" applyAlignment="1">
      <alignment/>
    </xf>
    <xf numFmtId="0" fontId="0" fillId="0" borderId="20" xfId="0" applyFont="1" applyBorder="1" applyAlignment="1">
      <alignment/>
    </xf>
    <xf numFmtId="0" fontId="0" fillId="0" borderId="17" xfId="0" applyFont="1" applyBorder="1" applyAlignment="1">
      <alignment/>
    </xf>
    <xf numFmtId="1" fontId="0" fillId="0" borderId="10" xfId="0" applyNumberFormat="1" applyFont="1" applyBorder="1" applyAlignment="1">
      <alignment/>
    </xf>
    <xf numFmtId="0" fontId="0" fillId="0" borderId="22" xfId="0" applyFont="1" applyBorder="1" applyAlignment="1">
      <alignment/>
    </xf>
    <xf numFmtId="0" fontId="0" fillId="0" borderId="10" xfId="0" applyFont="1" applyBorder="1" applyAlignment="1">
      <alignment horizontal="left" vertical="top"/>
    </xf>
    <xf numFmtId="0" fontId="0" fillId="0" borderId="10" xfId="0" applyFont="1" applyFill="1" applyBorder="1" applyAlignment="1">
      <alignment horizontal="center" vertical="center"/>
    </xf>
    <xf numFmtId="44" fontId="0" fillId="0" borderId="10" xfId="44" applyFont="1" applyBorder="1" applyAlignment="1">
      <alignment horizontal="right" vertical="top"/>
    </xf>
    <xf numFmtId="0" fontId="0" fillId="0" borderId="16" xfId="0" applyFont="1" applyBorder="1" applyAlignment="1">
      <alignment horizontal="center"/>
    </xf>
    <xf numFmtId="0" fontId="0" fillId="0" borderId="16" xfId="0" applyFont="1" applyBorder="1" applyAlignment="1">
      <alignment/>
    </xf>
    <xf numFmtId="0" fontId="2" fillId="0" borderId="0" xfId="0" applyFont="1" applyBorder="1" applyAlignment="1">
      <alignment horizontal="center" vertical="center" wrapText="1"/>
    </xf>
    <xf numFmtId="37" fontId="0" fillId="0" borderId="10" xfId="42" applyNumberFormat="1" applyFont="1" applyBorder="1" applyAlignment="1">
      <alignment horizontal="center" vertical="center"/>
    </xf>
    <xf numFmtId="37" fontId="2" fillId="0" borderId="10" xfId="42" applyNumberFormat="1" applyFont="1" applyBorder="1" applyAlignment="1">
      <alignment horizontal="center" vertical="center"/>
    </xf>
    <xf numFmtId="0" fontId="0" fillId="0" borderId="10" xfId="0" applyFont="1" applyBorder="1" applyAlignment="1">
      <alignment horizontal="left" vertical="center"/>
    </xf>
    <xf numFmtId="49" fontId="40" fillId="0" borderId="10" xfId="0" applyNumberFormat="1" applyFont="1" applyBorder="1" applyAlignment="1">
      <alignment horizontal="center" vertical="center"/>
    </xf>
    <xf numFmtId="0" fontId="0" fillId="0" borderId="0" xfId="0" applyFont="1" applyBorder="1" applyAlignment="1">
      <alignment horizontal="center"/>
    </xf>
    <xf numFmtId="0" fontId="0" fillId="0" borderId="10" xfId="0" applyFont="1" applyBorder="1" applyAlignment="1">
      <alignment horizontal="right" vertical="top"/>
    </xf>
    <xf numFmtId="0" fontId="0" fillId="0" borderId="11" xfId="0" applyFont="1" applyBorder="1" applyAlignment="1">
      <alignment/>
    </xf>
    <xf numFmtId="0" fontId="0" fillId="33" borderId="10" xfId="0" applyFont="1" applyFill="1" applyBorder="1" applyAlignment="1">
      <alignment/>
    </xf>
    <xf numFmtId="171" fontId="0" fillId="0" borderId="10" xfId="0" applyNumberFormat="1" applyFont="1" applyBorder="1" applyAlignment="1">
      <alignment horizontal="right"/>
    </xf>
    <xf numFmtId="2" fontId="0" fillId="0" borderId="10" xfId="0" applyNumberFormat="1" applyFont="1" applyBorder="1" applyAlignment="1">
      <alignment horizontal="center" vertical="center" wrapText="1"/>
    </xf>
    <xf numFmtId="0" fontId="0" fillId="0" borderId="0" xfId="0" applyFont="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35" borderId="10" xfId="0" applyFont="1" applyFill="1" applyBorder="1" applyAlignment="1">
      <alignment horizontal="left" vertical="top" wrapText="1"/>
    </xf>
    <xf numFmtId="0" fontId="0" fillId="35" borderId="28" xfId="0" applyFont="1" applyFill="1" applyBorder="1" applyAlignment="1">
      <alignment horizontal="left" vertical="top" wrapText="1"/>
    </xf>
    <xf numFmtId="9" fontId="0" fillId="0" borderId="10" xfId="61" applyNumberFormat="1" applyFont="1" applyBorder="1" applyAlignment="1">
      <alignment horizontal="right"/>
    </xf>
    <xf numFmtId="0" fontId="41" fillId="0" borderId="10" xfId="0" applyFont="1" applyBorder="1" applyAlignment="1">
      <alignment horizontal="center" vertical="center"/>
    </xf>
    <xf numFmtId="9" fontId="72" fillId="0" borderId="27" xfId="61" applyFont="1" applyBorder="1" applyAlignment="1">
      <alignment vertical="top" wrapText="1"/>
    </xf>
    <xf numFmtId="0" fontId="2" fillId="0" borderId="28" xfId="0" applyFont="1" applyFill="1" applyBorder="1" applyAlignment="1">
      <alignment horizontal="center" vertical="center" wrapText="1"/>
    </xf>
    <xf numFmtId="0" fontId="10" fillId="0" borderId="25" xfId="0" applyFont="1" applyBorder="1" applyAlignment="1">
      <alignment vertical="top" wrapText="1"/>
    </xf>
    <xf numFmtId="0" fontId="10" fillId="0" borderId="27" xfId="0" applyFont="1" applyBorder="1" applyAlignment="1">
      <alignment vertical="top" wrapText="1"/>
    </xf>
    <xf numFmtId="176" fontId="10" fillId="0" borderId="27" xfId="61" applyNumberFormat="1" applyFont="1" applyBorder="1" applyAlignment="1">
      <alignment vertical="top" wrapText="1"/>
    </xf>
    <xf numFmtId="9" fontId="10" fillId="0" borderId="27" xfId="61" applyFont="1" applyBorder="1" applyAlignment="1">
      <alignment vertical="top" wrapText="1"/>
    </xf>
    <xf numFmtId="10" fontId="0" fillId="0" borderId="10" xfId="61" applyNumberFormat="1" applyFont="1" applyBorder="1" applyAlignment="1">
      <alignment horizontal="center" vertical="center"/>
    </xf>
    <xf numFmtId="10" fontId="2" fillId="0" borderId="10" xfId="61" applyNumberFormat="1" applyFont="1" applyBorder="1" applyAlignment="1">
      <alignment horizontal="center" vertical="center"/>
    </xf>
    <xf numFmtId="0" fontId="2" fillId="0" borderId="16" xfId="0" applyFont="1" applyFill="1" applyBorder="1" applyAlignment="1">
      <alignment horizontal="center" vertical="center" wrapText="1"/>
    </xf>
    <xf numFmtId="0" fontId="0" fillId="0" borderId="10" xfId="0" applyFont="1" applyBorder="1" applyAlignment="1">
      <alignment horizontal="right"/>
    </xf>
    <xf numFmtId="0" fontId="2" fillId="0" borderId="0" xfId="0" applyFont="1" applyFill="1" applyAlignment="1">
      <alignment vertical="top"/>
    </xf>
    <xf numFmtId="0" fontId="78" fillId="0" borderId="22" xfId="0" applyFont="1" applyFill="1" applyBorder="1" applyAlignment="1">
      <alignment horizontal="left"/>
    </xf>
    <xf numFmtId="9" fontId="0" fillId="0" borderId="10" xfId="0" applyNumberFormat="1" applyFont="1" applyBorder="1" applyAlignment="1">
      <alignment horizontal="right" wrapText="1"/>
    </xf>
    <xf numFmtId="1" fontId="0" fillId="0" borderId="10" xfId="0" applyNumberFormat="1" applyFont="1" applyBorder="1" applyAlignment="1">
      <alignment horizontal="right"/>
    </xf>
    <xf numFmtId="0" fontId="0" fillId="0" borderId="0" xfId="58">
      <alignment/>
      <protection/>
    </xf>
    <xf numFmtId="0" fontId="0" fillId="0" borderId="0" xfId="58" applyFont="1" applyFill="1" applyAlignment="1">
      <alignment horizontal="left" vertical="top"/>
      <protection/>
    </xf>
    <xf numFmtId="0" fontId="36" fillId="0" borderId="0" xfId="58" applyFont="1">
      <alignment/>
      <protection/>
    </xf>
    <xf numFmtId="0" fontId="0" fillId="0" borderId="0" xfId="58" applyAlignment="1">
      <alignment horizontal="left" vertical="top"/>
      <protection/>
    </xf>
    <xf numFmtId="0" fontId="2" fillId="0" borderId="0" xfId="58" applyFont="1" applyAlignment="1">
      <alignment horizontal="left" vertical="top"/>
      <protection/>
    </xf>
    <xf numFmtId="0" fontId="9" fillId="0" borderId="0" xfId="58" applyFont="1" applyAlignment="1">
      <alignment horizontal="left" vertical="top" wrapText="1"/>
      <protection/>
    </xf>
    <xf numFmtId="0" fontId="0" fillId="0" borderId="0" xfId="58" applyAlignment="1">
      <alignment horizontal="left" vertical="top" wrapText="1"/>
      <protection/>
    </xf>
    <xf numFmtId="0" fontId="0" fillId="0" borderId="10" xfId="58" applyBorder="1" applyAlignment="1">
      <alignment horizontal="center" vertical="center" wrapText="1"/>
      <protection/>
    </xf>
    <xf numFmtId="0" fontId="9" fillId="0" borderId="10" xfId="58" applyFont="1" applyBorder="1" applyAlignment="1">
      <alignment horizontal="center" vertical="center" wrapText="1"/>
      <protection/>
    </xf>
    <xf numFmtId="49" fontId="36" fillId="0" borderId="10" xfId="58" applyNumberFormat="1" applyFont="1" applyBorder="1" applyAlignment="1">
      <alignment horizontal="center" vertical="center" wrapText="1"/>
      <protection/>
    </xf>
    <xf numFmtId="0" fontId="9" fillId="0" borderId="0" xfId="58" applyFont="1" applyBorder="1" applyAlignment="1">
      <alignment horizontal="left" vertical="top" wrapText="1"/>
      <protection/>
    </xf>
    <xf numFmtId="0" fontId="0" fillId="0" borderId="0" xfId="58" applyBorder="1" applyAlignment="1">
      <alignment horizontal="left" vertical="top" wrapText="1"/>
      <protection/>
    </xf>
    <xf numFmtId="49" fontId="0" fillId="0" borderId="0" xfId="58" applyNumberFormat="1" applyBorder="1" applyAlignment="1">
      <alignment horizontal="center" vertical="center" wrapText="1"/>
      <protection/>
    </xf>
    <xf numFmtId="0" fontId="0" fillId="0" borderId="0" xfId="58" applyFont="1" applyAlignment="1">
      <alignment horizontal="left" vertical="top" wrapText="1"/>
      <protection/>
    </xf>
    <xf numFmtId="49" fontId="36" fillId="0" borderId="10" xfId="58" applyNumberFormat="1" applyFont="1" applyBorder="1" applyAlignment="1">
      <alignment horizontal="center" vertical="center"/>
      <protection/>
    </xf>
    <xf numFmtId="0" fontId="2" fillId="0" borderId="10" xfId="58" applyFont="1" applyBorder="1" applyAlignment="1">
      <alignment horizontal="center" vertical="center" wrapText="1"/>
      <protection/>
    </xf>
    <xf numFmtId="5" fontId="36" fillId="0" borderId="10" xfId="58" applyNumberFormat="1" applyFont="1" applyBorder="1">
      <alignment/>
      <protection/>
    </xf>
    <xf numFmtId="175" fontId="43" fillId="0" borderId="10" xfId="58" applyNumberFormat="1" applyFont="1" applyBorder="1">
      <alignment/>
      <protection/>
    </xf>
    <xf numFmtId="175" fontId="36" fillId="0" borderId="10" xfId="58" applyNumberFormat="1" applyFont="1" applyBorder="1">
      <alignment/>
      <protection/>
    </xf>
    <xf numFmtId="0" fontId="36" fillId="33" borderId="10" xfId="58" applyFont="1" applyFill="1" applyBorder="1">
      <alignment/>
      <protection/>
    </xf>
    <xf numFmtId="175" fontId="36" fillId="0" borderId="14" xfId="58" applyNumberFormat="1" applyFont="1" applyBorder="1">
      <alignment/>
      <protection/>
    </xf>
    <xf numFmtId="0" fontId="18" fillId="33" borderId="15" xfId="58" applyFont="1" applyFill="1" applyBorder="1">
      <alignment/>
      <protection/>
    </xf>
    <xf numFmtId="0" fontId="18" fillId="33" borderId="14" xfId="58" applyFont="1" applyFill="1" applyBorder="1">
      <alignment/>
      <protection/>
    </xf>
    <xf numFmtId="0" fontId="4" fillId="0" borderId="10" xfId="58" applyFont="1" applyBorder="1" applyAlignment="1">
      <alignment horizontal="center" wrapText="1"/>
      <protection/>
    </xf>
    <xf numFmtId="0" fontId="18" fillId="0" borderId="15" xfId="58" applyFont="1" applyBorder="1" applyAlignment="1">
      <alignment vertical="top"/>
      <protection/>
    </xf>
    <xf numFmtId="0" fontId="18" fillId="0" borderId="14" xfId="58" applyFont="1" applyBorder="1" applyAlignment="1">
      <alignment vertical="top" wrapText="1"/>
      <protection/>
    </xf>
    <xf numFmtId="0" fontId="79" fillId="0" borderId="10" xfId="58" applyFont="1" applyBorder="1" applyAlignment="1">
      <alignment horizontal="center" vertical="center"/>
      <protection/>
    </xf>
    <xf numFmtId="176" fontId="79" fillId="0" borderId="10" xfId="62" applyNumberFormat="1" applyFont="1" applyBorder="1" applyAlignment="1">
      <alignment horizontal="center" vertical="center"/>
    </xf>
    <xf numFmtId="177" fontId="79" fillId="0" borderId="10" xfId="46" applyNumberFormat="1" applyFont="1" applyBorder="1" applyAlignment="1">
      <alignment horizontal="center" vertical="center"/>
    </xf>
    <xf numFmtId="0" fontId="18" fillId="0" borderId="15" xfId="58" applyFont="1" applyBorder="1" applyAlignment="1">
      <alignment vertical="center"/>
      <protection/>
    </xf>
    <xf numFmtId="0" fontId="18" fillId="0" borderId="14" xfId="58" applyFont="1" applyBorder="1" applyAlignment="1">
      <alignment vertical="center" wrapText="1"/>
      <protection/>
    </xf>
    <xf numFmtId="178" fontId="79" fillId="0" borderId="10" xfId="46" applyNumberFormat="1" applyFont="1" applyBorder="1" applyAlignment="1">
      <alignment horizontal="center" vertical="center"/>
    </xf>
    <xf numFmtId="0" fontId="18" fillId="0" borderId="0" xfId="58" applyFont="1" applyBorder="1" applyAlignment="1">
      <alignment vertical="top"/>
      <protection/>
    </xf>
    <xf numFmtId="0" fontId="18" fillId="0" borderId="0" xfId="58" applyFont="1" applyBorder="1" applyAlignment="1">
      <alignment vertical="top" wrapText="1"/>
      <protection/>
    </xf>
    <xf numFmtId="178" fontId="18" fillId="0" borderId="0" xfId="46" applyNumberFormat="1" applyFont="1" applyBorder="1" applyAlignment="1">
      <alignment horizontal="center" vertical="center"/>
    </xf>
    <xf numFmtId="0" fontId="0" fillId="0" borderId="0" xfId="58" applyFont="1" applyFill="1" applyAlignment="1">
      <alignment wrapText="1"/>
      <protection/>
    </xf>
    <xf numFmtId="0" fontId="0" fillId="0" borderId="0" xfId="58" applyAlignment="1">
      <alignment/>
      <protection/>
    </xf>
    <xf numFmtId="9" fontId="43" fillId="0" borderId="10" xfId="58" applyNumberFormat="1" applyFont="1" applyBorder="1" applyAlignment="1">
      <alignment horizontal="right" wrapText="1"/>
      <protection/>
    </xf>
    <xf numFmtId="174" fontId="43" fillId="0" borderId="10" xfId="58" applyNumberFormat="1" applyFont="1" applyBorder="1" applyAlignment="1">
      <alignment horizontal="right" wrapText="1"/>
      <protection/>
    </xf>
    <xf numFmtId="0" fontId="0" fillId="0" borderId="0" xfId="58" applyBorder="1" applyAlignment="1">
      <alignment/>
      <protection/>
    </xf>
    <xf numFmtId="0" fontId="5" fillId="0" borderId="0" xfId="58" applyFont="1" applyAlignment="1">
      <alignment horizontal="left" vertical="top" wrapText="1"/>
      <protection/>
    </xf>
    <xf numFmtId="1" fontId="36" fillId="0" borderId="10" xfId="58" applyNumberFormat="1" applyFont="1" applyBorder="1" applyAlignment="1">
      <alignment horizontal="right"/>
      <protection/>
    </xf>
    <xf numFmtId="0" fontId="13" fillId="0" borderId="0" xfId="58" applyFont="1">
      <alignment/>
      <protection/>
    </xf>
    <xf numFmtId="0" fontId="0" fillId="0" borderId="0" xfId="58" applyBorder="1" applyAlignment="1">
      <alignment horizontal="center"/>
      <protection/>
    </xf>
    <xf numFmtId="174" fontId="36" fillId="0" borderId="10" xfId="58" applyNumberFormat="1" applyFont="1" applyBorder="1" applyAlignment="1">
      <alignment horizontal="right"/>
      <protection/>
    </xf>
    <xf numFmtId="178" fontId="0" fillId="0" borderId="0" xfId="46" applyNumberFormat="1" applyFont="1" applyBorder="1" applyAlignment="1">
      <alignment horizontal="center"/>
    </xf>
    <xf numFmtId="174" fontId="0" fillId="0" borderId="0" xfId="58" applyNumberFormat="1" applyBorder="1" applyAlignment="1">
      <alignment horizontal="right"/>
      <protection/>
    </xf>
    <xf numFmtId="0" fontId="36" fillId="0" borderId="10" xfId="58" applyFont="1" applyBorder="1">
      <alignment/>
      <protection/>
    </xf>
    <xf numFmtId="0" fontId="0" fillId="0" borderId="17" xfId="58" applyBorder="1">
      <alignment/>
      <protection/>
    </xf>
    <xf numFmtId="0" fontId="5" fillId="0" borderId="0" xfId="58" applyFont="1" applyAlignment="1">
      <alignment vertical="top"/>
      <protection/>
    </xf>
    <xf numFmtId="0" fontId="0" fillId="0" borderId="0" xfId="58" applyFont="1" applyAlignment="1">
      <alignment horizontal="left" vertical="top"/>
      <protection/>
    </xf>
    <xf numFmtId="171" fontId="36" fillId="0" borderId="10" xfId="58" applyNumberFormat="1" applyFont="1" applyBorder="1" applyAlignment="1">
      <alignment horizontal="right"/>
      <protection/>
    </xf>
    <xf numFmtId="0" fontId="0" fillId="0" borderId="16" xfId="58" applyBorder="1" applyAlignment="1" quotePrefix="1">
      <alignment horizontal="center"/>
      <protection/>
    </xf>
    <xf numFmtId="0" fontId="0" fillId="0" borderId="16" xfId="58" applyBorder="1">
      <alignment/>
      <protection/>
    </xf>
    <xf numFmtId="0" fontId="0" fillId="0" borderId="10" xfId="58" applyBorder="1" applyAlignment="1">
      <alignment/>
      <protection/>
    </xf>
    <xf numFmtId="171" fontId="0" fillId="0" borderId="10" xfId="58" applyNumberFormat="1" applyBorder="1">
      <alignment/>
      <protection/>
    </xf>
    <xf numFmtId="0" fontId="0" fillId="0" borderId="0" xfId="58" applyBorder="1" applyAlignment="1" quotePrefix="1">
      <alignment horizontal="center"/>
      <protection/>
    </xf>
    <xf numFmtId="171" fontId="0" fillId="0" borderId="10" xfId="58" applyNumberFormat="1" applyBorder="1" applyAlignment="1">
      <alignment horizontal="center" vertical="center"/>
      <protection/>
    </xf>
    <xf numFmtId="0" fontId="0" fillId="0" borderId="10" xfId="58" applyBorder="1" applyAlignment="1">
      <alignment horizontal="center" vertical="center"/>
      <protection/>
    </xf>
    <xf numFmtId="0" fontId="0" fillId="34" borderId="12" xfId="58" applyFill="1" applyBorder="1" applyAlignment="1">
      <alignment/>
      <protection/>
    </xf>
    <xf numFmtId="0" fontId="9" fillId="0" borderId="10" xfId="58" applyFont="1" applyBorder="1">
      <alignment/>
      <protection/>
    </xf>
    <xf numFmtId="49" fontId="0" fillId="0" borderId="10" xfId="58" applyNumberFormat="1" applyBorder="1" applyAlignment="1">
      <alignment horizontal="center" vertical="center"/>
      <protection/>
    </xf>
    <xf numFmtId="0" fontId="0" fillId="0" borderId="23" xfId="58" applyBorder="1">
      <alignment/>
      <protection/>
    </xf>
    <xf numFmtId="171" fontId="36" fillId="0" borderId="23" xfId="58" applyNumberFormat="1" applyFont="1" applyBorder="1">
      <alignment/>
      <protection/>
    </xf>
    <xf numFmtId="2" fontId="36" fillId="0" borderId="10" xfId="58" applyNumberFormat="1" applyFont="1" applyBorder="1" applyAlignment="1">
      <alignment horizontal="right"/>
      <protection/>
    </xf>
    <xf numFmtId="0" fontId="0" fillId="0" borderId="0" xfId="58" applyFont="1" applyAlignment="1">
      <alignment vertical="top"/>
      <protection/>
    </xf>
    <xf numFmtId="0" fontId="0" fillId="0" borderId="0" xfId="58" applyFont="1">
      <alignment/>
      <protection/>
    </xf>
    <xf numFmtId="0" fontId="0" fillId="0" borderId="0" xfId="58" applyBorder="1" applyAlignment="1">
      <alignment horizontal="left" vertical="top"/>
      <protection/>
    </xf>
    <xf numFmtId="0" fontId="0" fillId="0" borderId="18" xfId="58" applyBorder="1" applyAlignment="1">
      <alignment horizontal="left" vertical="top"/>
      <protection/>
    </xf>
    <xf numFmtId="49" fontId="36" fillId="0" borderId="18" xfId="58" applyNumberFormat="1" applyFont="1" applyBorder="1" applyAlignment="1">
      <alignment horizontal="center" vertical="center"/>
      <protection/>
    </xf>
    <xf numFmtId="0" fontId="0" fillId="0" borderId="0" xfId="58" applyBorder="1">
      <alignment/>
      <protection/>
    </xf>
    <xf numFmtId="0" fontId="36" fillId="0" borderId="17" xfId="58" applyFont="1" applyBorder="1">
      <alignment/>
      <protection/>
    </xf>
    <xf numFmtId="0" fontId="18" fillId="0" borderId="10" xfId="58" applyFont="1" applyBorder="1" applyAlignment="1">
      <alignment horizontal="center"/>
      <protection/>
    </xf>
    <xf numFmtId="0" fontId="36" fillId="0" borderId="10" xfId="58" applyFont="1" applyBorder="1" applyAlignment="1">
      <alignment horizontal="center"/>
      <protection/>
    </xf>
    <xf numFmtId="0" fontId="36" fillId="33" borderId="10" xfId="58" applyFont="1" applyFill="1" applyBorder="1" applyAlignment="1">
      <alignment horizontal="center"/>
      <protection/>
    </xf>
    <xf numFmtId="0" fontId="2" fillId="35" borderId="0" xfId="58" applyFont="1" applyFill="1" applyAlignment="1">
      <alignment horizontal="left" vertical="top"/>
      <protection/>
    </xf>
    <xf numFmtId="0" fontId="0" fillId="0" borderId="10" xfId="58" applyFont="1" applyBorder="1" applyAlignment="1">
      <alignment horizontal="center" vertical="center" wrapText="1"/>
      <protection/>
    </xf>
    <xf numFmtId="49" fontId="0" fillId="0" borderId="10" xfId="58" applyNumberFormat="1" applyFont="1" applyBorder="1" applyAlignment="1">
      <alignment horizontal="center" vertical="center" wrapText="1"/>
      <protection/>
    </xf>
    <xf numFmtId="0" fontId="0" fillId="0" borderId="0" xfId="58" applyFont="1" applyBorder="1" applyAlignment="1">
      <alignment horizontal="left" vertical="top" wrapText="1"/>
      <protection/>
    </xf>
    <xf numFmtId="49" fontId="0" fillId="0" borderId="0" xfId="58" applyNumberFormat="1" applyFont="1" applyBorder="1" applyAlignment="1">
      <alignment horizontal="center" vertical="center" wrapText="1"/>
      <protection/>
    </xf>
    <xf numFmtId="49" fontId="0" fillId="0" borderId="10" xfId="58" applyNumberFormat="1" applyFont="1" applyBorder="1" applyAlignment="1">
      <alignment horizontal="center" vertical="center"/>
      <protection/>
    </xf>
    <xf numFmtId="5" fontId="0" fillId="0" borderId="10" xfId="58" applyNumberFormat="1" applyFont="1" applyBorder="1">
      <alignment/>
      <protection/>
    </xf>
    <xf numFmtId="175" fontId="2" fillId="0" borderId="10" xfId="58" applyNumberFormat="1" applyFont="1" applyBorder="1">
      <alignment/>
      <protection/>
    </xf>
    <xf numFmtId="175" fontId="0" fillId="0" borderId="10" xfId="58" applyNumberFormat="1" applyFont="1" applyBorder="1">
      <alignment/>
      <protection/>
    </xf>
    <xf numFmtId="0" fontId="0" fillId="33" borderId="10" xfId="58" applyFont="1" applyFill="1" applyBorder="1">
      <alignment/>
      <protection/>
    </xf>
    <xf numFmtId="175" fontId="0" fillId="0" borderId="14" xfId="58" applyNumberFormat="1" applyFont="1" applyBorder="1">
      <alignment/>
      <protection/>
    </xf>
    <xf numFmtId="0" fontId="18" fillId="0" borderId="10" xfId="58" applyFont="1" applyBorder="1" applyAlignment="1">
      <alignment horizontal="center" vertical="center"/>
      <protection/>
    </xf>
    <xf numFmtId="176" fontId="18" fillId="0" borderId="10" xfId="62" applyNumberFormat="1" applyFont="1" applyBorder="1" applyAlignment="1">
      <alignment horizontal="center" vertical="center"/>
    </xf>
    <xf numFmtId="177" fontId="18" fillId="0" borderId="10" xfId="46" applyNumberFormat="1" applyFont="1" applyBorder="1" applyAlignment="1">
      <alignment horizontal="center" vertical="center"/>
    </xf>
    <xf numFmtId="178" fontId="18" fillId="0" borderId="10" xfId="46" applyNumberFormat="1" applyFont="1" applyBorder="1" applyAlignment="1">
      <alignment horizontal="center" vertical="center"/>
    </xf>
    <xf numFmtId="0" fontId="0" fillId="0" borderId="0" xfId="58" applyFont="1" applyAlignment="1">
      <alignment/>
      <protection/>
    </xf>
    <xf numFmtId="9" fontId="2" fillId="0" borderId="10" xfId="58" applyNumberFormat="1" applyFont="1" applyBorder="1" applyAlignment="1">
      <alignment horizontal="right" wrapText="1"/>
      <protection/>
    </xf>
    <xf numFmtId="174" fontId="2" fillId="0" borderId="10" xfId="58" applyNumberFormat="1" applyFont="1" applyBorder="1" applyAlignment="1">
      <alignment horizontal="right" wrapText="1"/>
      <protection/>
    </xf>
    <xf numFmtId="0" fontId="0" fillId="0" borderId="0" xfId="58" applyFont="1" applyBorder="1" applyAlignment="1">
      <alignment/>
      <protection/>
    </xf>
    <xf numFmtId="1" fontId="0" fillId="0" borderId="10" xfId="58" applyNumberFormat="1" applyFont="1" applyBorder="1" applyAlignment="1">
      <alignment horizontal="right"/>
      <protection/>
    </xf>
    <xf numFmtId="0" fontId="10" fillId="0" borderId="0" xfId="58" applyFont="1">
      <alignment/>
      <protection/>
    </xf>
    <xf numFmtId="0" fontId="0" fillId="0" borderId="0" xfId="58" applyFont="1" applyBorder="1" applyAlignment="1">
      <alignment horizontal="center"/>
      <protection/>
    </xf>
    <xf numFmtId="174" fontId="0" fillId="0" borderId="10" xfId="58" applyNumberFormat="1" applyFont="1" applyBorder="1" applyAlignment="1">
      <alignment horizontal="right"/>
      <protection/>
    </xf>
    <xf numFmtId="178" fontId="0" fillId="0" borderId="0" xfId="46" applyNumberFormat="1" applyFont="1" applyBorder="1" applyAlignment="1">
      <alignment horizontal="center"/>
    </xf>
    <xf numFmtId="174" fontId="0" fillId="0" borderId="0" xfId="58" applyNumberFormat="1" applyFont="1" applyBorder="1" applyAlignment="1">
      <alignment horizontal="right"/>
      <protection/>
    </xf>
    <xf numFmtId="0" fontId="0" fillId="0" borderId="10" xfId="58" applyFont="1" applyBorder="1">
      <alignment/>
      <protection/>
    </xf>
    <xf numFmtId="0" fontId="0" fillId="0" borderId="17" xfId="58" applyFont="1" applyBorder="1">
      <alignment/>
      <protection/>
    </xf>
    <xf numFmtId="171" fontId="0" fillId="0" borderId="10" xfId="58" applyNumberFormat="1" applyFont="1" applyBorder="1" applyAlignment="1">
      <alignment horizontal="right"/>
      <protection/>
    </xf>
    <xf numFmtId="0" fontId="0" fillId="0" borderId="16" xfId="58" applyFont="1" applyBorder="1" applyAlignment="1" quotePrefix="1">
      <alignment horizontal="center"/>
      <protection/>
    </xf>
    <xf numFmtId="0" fontId="0" fillId="0" borderId="16" xfId="58" applyFont="1" applyBorder="1">
      <alignment/>
      <protection/>
    </xf>
    <xf numFmtId="0" fontId="0" fillId="0" borderId="10" xfId="58" applyFont="1" applyBorder="1" applyAlignment="1">
      <alignment/>
      <protection/>
    </xf>
    <xf numFmtId="171" fontId="0" fillId="0" borderId="10" xfId="58" applyNumberFormat="1" applyFont="1" applyBorder="1">
      <alignment/>
      <protection/>
    </xf>
    <xf numFmtId="0" fontId="0" fillId="0" borderId="0" xfId="58" applyFont="1" applyBorder="1" applyAlignment="1" quotePrefix="1">
      <alignment horizontal="center"/>
      <protection/>
    </xf>
    <xf numFmtId="171" fontId="0" fillId="0" borderId="10" xfId="58" applyNumberFormat="1" applyFont="1" applyBorder="1" applyAlignment="1">
      <alignment horizontal="center" vertical="center"/>
      <protection/>
    </xf>
    <xf numFmtId="0" fontId="0" fillId="0" borderId="10" xfId="58" applyFont="1" applyBorder="1" applyAlignment="1">
      <alignment horizontal="center" vertical="center"/>
      <protection/>
    </xf>
    <xf numFmtId="0" fontId="0" fillId="34" borderId="12" xfId="58" applyFont="1" applyFill="1" applyBorder="1" applyAlignment="1">
      <alignment/>
      <protection/>
    </xf>
    <xf numFmtId="0" fontId="0" fillId="0" borderId="23" xfId="58" applyFont="1" applyBorder="1">
      <alignment/>
      <protection/>
    </xf>
    <xf numFmtId="171" fontId="0" fillId="0" borderId="23" xfId="58" applyNumberFormat="1" applyFont="1" applyBorder="1">
      <alignment/>
      <protection/>
    </xf>
    <xf numFmtId="2" fontId="0" fillId="0" borderId="10" xfId="58" applyNumberFormat="1" applyFont="1" applyBorder="1" applyAlignment="1">
      <alignment horizontal="right"/>
      <protection/>
    </xf>
    <xf numFmtId="0" fontId="0" fillId="0" borderId="0" xfId="58" applyFont="1" applyBorder="1" applyAlignment="1">
      <alignment horizontal="left" vertical="top"/>
      <protection/>
    </xf>
    <xf numFmtId="0" fontId="0" fillId="0" borderId="18" xfId="58" applyFont="1" applyBorder="1" applyAlignment="1">
      <alignment horizontal="left" vertical="top"/>
      <protection/>
    </xf>
    <xf numFmtId="49" fontId="0" fillId="0" borderId="18" xfId="58" applyNumberFormat="1" applyFont="1" applyBorder="1" applyAlignment="1">
      <alignment horizontal="center" vertical="center"/>
      <protection/>
    </xf>
    <xf numFmtId="0" fontId="0" fillId="0" borderId="0" xfId="58" applyFont="1" applyBorder="1">
      <alignment/>
      <protection/>
    </xf>
    <xf numFmtId="0" fontId="0" fillId="0" borderId="10" xfId="58" applyFont="1" applyBorder="1" applyAlignment="1">
      <alignment horizontal="center"/>
      <protection/>
    </xf>
    <xf numFmtId="0" fontId="0" fillId="33" borderId="10" xfId="58" applyFont="1" applyFill="1" applyBorder="1" applyAlignment="1">
      <alignment horizontal="center"/>
      <protection/>
    </xf>
    <xf numFmtId="0" fontId="119" fillId="0" borderId="10" xfId="0" applyFont="1" applyBorder="1" applyAlignment="1">
      <alignment horizontal="right"/>
    </xf>
    <xf numFmtId="0" fontId="120" fillId="0" borderId="10" xfId="0" applyFont="1" applyBorder="1" applyAlignment="1">
      <alignment horizontal="right"/>
    </xf>
    <xf numFmtId="0" fontId="121" fillId="0" borderId="10" xfId="0" applyFont="1" applyBorder="1" applyAlignment="1">
      <alignment horizontal="right"/>
    </xf>
    <xf numFmtId="0" fontId="97" fillId="0" borderId="0" xfId="0" applyFont="1" applyAlignment="1">
      <alignment/>
    </xf>
    <xf numFmtId="0" fontId="98" fillId="0" borderId="0" xfId="0" applyFont="1" applyAlignment="1">
      <alignment/>
    </xf>
    <xf numFmtId="0" fontId="99" fillId="0" borderId="0" xfId="54" applyFont="1" applyAlignment="1" applyProtection="1">
      <alignment/>
      <protection/>
    </xf>
    <xf numFmtId="0" fontId="101" fillId="0" borderId="0" xfId="0" applyFont="1" applyAlignment="1">
      <alignment/>
    </xf>
    <xf numFmtId="0" fontId="0" fillId="0" borderId="0" xfId="0" applyFont="1" applyAlignment="1">
      <alignment horizontal="center"/>
    </xf>
    <xf numFmtId="0" fontId="24" fillId="0" borderId="0" xfId="54" applyAlignment="1" applyProtection="1">
      <alignment horizontal="center"/>
      <protection/>
    </xf>
    <xf numFmtId="0" fontId="97" fillId="0" borderId="0" xfId="0" applyFont="1" applyAlignment="1">
      <alignment horizontal="right"/>
    </xf>
    <xf numFmtId="0" fontId="0" fillId="0" borderId="10" xfId="0" applyFont="1" applyBorder="1" applyAlignment="1">
      <alignment horizontal="left" vertical="top" wrapText="1"/>
    </xf>
    <xf numFmtId="0" fontId="27" fillId="0" borderId="10" xfId="54" applyFont="1" applyBorder="1" applyAlignment="1" applyProtection="1">
      <alignment horizontal="left" vertical="top" wrapText="1"/>
      <protection/>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33" fillId="0" borderId="10" xfId="0" applyFont="1"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33"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31" xfId="0" applyFont="1" applyBorder="1" applyAlignment="1">
      <alignment horizontal="left" vertical="top" wrapText="1"/>
    </xf>
    <xf numFmtId="0" fontId="0" fillId="0" borderId="31"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31" xfId="0" applyBorder="1" applyAlignment="1">
      <alignment horizontal="left" vertical="top" wrapText="1"/>
    </xf>
    <xf numFmtId="0" fontId="9" fillId="0" borderId="16" xfId="0" applyFont="1" applyFill="1" applyBorder="1" applyAlignment="1">
      <alignment/>
    </xf>
    <xf numFmtId="0" fontId="0" fillId="0" borderId="22" xfId="0" applyFill="1" applyBorder="1" applyAlignment="1">
      <alignment/>
    </xf>
    <xf numFmtId="0" fontId="2" fillId="0" borderId="31" xfId="0" applyFont="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0" fillId="0" borderId="10" xfId="0" applyBorder="1" applyAlignment="1">
      <alignment horizontal="left" vertical="top"/>
    </xf>
    <xf numFmtId="0" fontId="0" fillId="0" borderId="19" xfId="0" applyBorder="1" applyAlignment="1">
      <alignment horizontal="left"/>
    </xf>
    <xf numFmtId="0" fontId="0" fillId="0" borderId="20" xfId="0" applyBorder="1" applyAlignment="1">
      <alignment horizontal="left"/>
    </xf>
    <xf numFmtId="0" fontId="0" fillId="0" borderId="23" xfId="0" applyFont="1" applyBorder="1" applyAlignment="1">
      <alignment horizontal="left" vertical="top" wrapText="1"/>
    </xf>
    <xf numFmtId="0" fontId="0" fillId="0" borderId="23" xfId="0" applyBorder="1" applyAlignment="1">
      <alignment horizontal="left" vertical="top" wrapText="1"/>
    </xf>
    <xf numFmtId="0" fontId="9" fillId="0" borderId="10" xfId="0" applyFont="1" applyBorder="1" applyAlignment="1">
      <alignment horizontal="left" vertical="top" wrapText="1"/>
    </xf>
    <xf numFmtId="0" fontId="0" fillId="0" borderId="0" xfId="0" applyFill="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10" xfId="0" applyFill="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15" fillId="0" borderId="0" xfId="0" applyFont="1" applyFill="1" applyAlignment="1">
      <alignment vertical="top" wrapText="1"/>
    </xf>
    <xf numFmtId="0" fontId="11" fillId="0" borderId="0" xfId="0" applyFont="1" applyFill="1" applyAlignment="1">
      <alignment vertical="top" wrapText="1"/>
    </xf>
    <xf numFmtId="0" fontId="0" fillId="0" borderId="15"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8" xfId="0" applyFont="1" applyBorder="1" applyAlignment="1">
      <alignment/>
    </xf>
    <xf numFmtId="0" fontId="0" fillId="0" borderId="28" xfId="0" applyBorder="1" applyAlignment="1">
      <alignment/>
    </xf>
    <xf numFmtId="0" fontId="13" fillId="0" borderId="0" xfId="0" applyFont="1" applyFill="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5" xfId="0" applyFont="1" applyBorder="1" applyAlignment="1">
      <alignment/>
    </xf>
    <xf numFmtId="0" fontId="0" fillId="0" borderId="15" xfId="0" applyFill="1" applyBorder="1" applyAlignment="1">
      <alignment/>
    </xf>
    <xf numFmtId="0" fontId="2" fillId="0" borderId="0" xfId="0" applyFont="1" applyAlignment="1">
      <alignmen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0" fillId="0" borderId="0" xfId="0" applyBorder="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11" xfId="0" applyFont="1" applyBorder="1" applyAlignment="1">
      <alignment horizontal="left" vertical="top" wrapText="1"/>
    </xf>
    <xf numFmtId="0" fontId="2" fillId="33" borderId="15" xfId="0" applyFont="1" applyFill="1" applyBorder="1" applyAlignment="1">
      <alignment/>
    </xf>
    <xf numFmtId="0" fontId="0" fillId="0" borderId="18" xfId="0" applyFont="1" applyBorder="1" applyAlignment="1">
      <alignment/>
    </xf>
    <xf numFmtId="0" fontId="0" fillId="0" borderId="14" xfId="0" applyFont="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center" wrapText="1"/>
    </xf>
    <xf numFmtId="0" fontId="0" fillId="0" borderId="23" xfId="0" applyFont="1" applyBorder="1" applyAlignment="1">
      <alignment/>
    </xf>
    <xf numFmtId="0" fontId="0" fillId="0" borderId="10" xfId="0" applyFont="1" applyBorder="1" applyAlignment="1">
      <alignment/>
    </xf>
    <xf numFmtId="0" fontId="23" fillId="0" borderId="23" xfId="0" applyFont="1" applyBorder="1" applyAlignment="1">
      <alignment wrapText="1"/>
    </xf>
    <xf numFmtId="0" fontId="23" fillId="0" borderId="10"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3" xfId="0" applyFont="1" applyBorder="1" applyAlignment="1">
      <alignment horizontal="left" vertical="top"/>
    </xf>
    <xf numFmtId="0" fontId="0" fillId="0" borderId="17" xfId="0" applyFont="1" applyBorder="1" applyAlignment="1">
      <alignment horizontal="left" vertical="top"/>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0" fillId="35" borderId="11" xfId="0" applyFont="1" applyFill="1" applyBorder="1" applyAlignment="1">
      <alignment horizontal="left" vertical="top" wrapText="1"/>
    </xf>
    <xf numFmtId="0" fontId="0" fillId="35" borderId="11" xfId="0" applyFill="1" applyBorder="1" applyAlignment="1">
      <alignment wrapText="1"/>
    </xf>
    <xf numFmtId="0" fontId="33" fillId="0" borderId="11" xfId="0" applyFont="1" applyBorder="1" applyAlignment="1">
      <alignment horizontal="left" vertical="top" wrapText="1"/>
    </xf>
    <xf numFmtId="0" fontId="33" fillId="0" borderId="11" xfId="0" applyFont="1" applyFill="1" applyBorder="1" applyAlignment="1">
      <alignment horizontal="left" vertical="top" wrapText="1"/>
    </xf>
    <xf numFmtId="0" fontId="34" fillId="33" borderId="15" xfId="0" applyFont="1" applyFill="1" applyBorder="1" applyAlignment="1">
      <alignment/>
    </xf>
    <xf numFmtId="0" fontId="33" fillId="0" borderId="14" xfId="0" applyFont="1" applyBorder="1" applyAlignment="1">
      <alignment/>
    </xf>
    <xf numFmtId="0" fontId="33" fillId="34" borderId="10" xfId="0" applyFont="1" applyFill="1" applyBorder="1" applyAlignment="1">
      <alignment horizontal="left" vertical="top" wrapText="1"/>
    </xf>
    <xf numFmtId="0" fontId="33" fillId="0" borderId="19" xfId="0" applyFont="1" applyBorder="1" applyAlignment="1">
      <alignment horizontal="left" vertical="top" wrapText="1"/>
    </xf>
    <xf numFmtId="0" fontId="33" fillId="0" borderId="31" xfId="0" applyFont="1" applyBorder="1" applyAlignment="1">
      <alignment horizontal="left" vertical="top" wrapText="1"/>
    </xf>
    <xf numFmtId="0" fontId="33" fillId="0" borderId="20" xfId="0" applyFont="1" applyBorder="1" applyAlignment="1">
      <alignment horizontal="left" vertical="top" wrapText="1"/>
    </xf>
    <xf numFmtId="0" fontId="33" fillId="0" borderId="13" xfId="0" applyFont="1" applyBorder="1" applyAlignment="1">
      <alignment horizontal="left" vertical="top" wrapText="1"/>
    </xf>
    <xf numFmtId="0" fontId="33" fillId="0" borderId="17" xfId="0" applyFont="1" applyBorder="1" applyAlignment="1">
      <alignment horizontal="left" vertical="top" wrapText="1"/>
    </xf>
    <xf numFmtId="0" fontId="33" fillId="0" borderId="0" xfId="0" applyFont="1" applyBorder="1" applyAlignment="1">
      <alignment/>
    </xf>
    <xf numFmtId="0" fontId="33" fillId="0" borderId="15" xfId="0" applyFont="1" applyBorder="1" applyAlignment="1">
      <alignment horizontal="left" vertical="top" wrapText="1"/>
    </xf>
    <xf numFmtId="0" fontId="33" fillId="0" borderId="14" xfId="0" applyFont="1" applyBorder="1" applyAlignment="1">
      <alignment horizontal="left" vertical="top" wrapText="1"/>
    </xf>
    <xf numFmtId="0" fontId="0" fillId="0" borderId="16" xfId="0" applyFont="1" applyBorder="1" applyAlignment="1">
      <alignment horizontal="left" vertical="top" wrapText="1"/>
    </xf>
    <xf numFmtId="0" fontId="34" fillId="0" borderId="0" xfId="0" applyFont="1" applyAlignment="1">
      <alignment horizontal="left" vertical="top" wrapText="1"/>
    </xf>
    <xf numFmtId="0" fontId="33" fillId="0" borderId="0" xfId="0" applyFont="1" applyAlignment="1">
      <alignment horizontal="left" vertical="top" wrapText="1"/>
    </xf>
    <xf numFmtId="0" fontId="0" fillId="0" borderId="10" xfId="58" applyFont="1" applyBorder="1" applyAlignment="1">
      <alignment horizontal="left" vertical="top" wrapText="1"/>
      <protection/>
    </xf>
    <xf numFmtId="0" fontId="0" fillId="0" borderId="0" xfId="58" applyFont="1" applyAlignment="1">
      <alignment horizontal="left" vertical="top" wrapText="1"/>
      <protection/>
    </xf>
    <xf numFmtId="0" fontId="0" fillId="0" borderId="10" xfId="58" applyFont="1" applyBorder="1" applyAlignment="1">
      <alignment horizontal="left" vertical="center"/>
      <protection/>
    </xf>
    <xf numFmtId="0" fontId="0" fillId="0" borderId="10" xfId="58" applyFont="1" applyBorder="1" applyAlignment="1">
      <alignment horizontal="left" vertical="top"/>
      <protection/>
    </xf>
    <xf numFmtId="0" fontId="1" fillId="33" borderId="0" xfId="58" applyFont="1" applyFill="1" applyAlignment="1">
      <alignment horizontal="center" vertical="center"/>
      <protection/>
    </xf>
    <xf numFmtId="0" fontId="5" fillId="0" borderId="0" xfId="58" applyFont="1" applyAlignment="1">
      <alignment horizontal="left" vertical="top"/>
      <protection/>
    </xf>
    <xf numFmtId="0" fontId="0" fillId="0" borderId="0" xfId="58" applyFont="1" applyAlignment="1">
      <alignment horizontal="left" vertical="top"/>
      <protection/>
    </xf>
    <xf numFmtId="0" fontId="0" fillId="33" borderId="10" xfId="58" applyFont="1" applyFill="1" applyBorder="1" applyAlignment="1">
      <alignment horizontal="left" vertical="top" wrapText="1"/>
      <protection/>
    </xf>
    <xf numFmtId="0" fontId="0" fillId="0" borderId="15" xfId="58" applyFont="1" applyBorder="1" applyAlignment="1">
      <alignment horizontal="left" vertical="top" wrapText="1"/>
      <protection/>
    </xf>
    <xf numFmtId="0" fontId="0" fillId="0" borderId="18" xfId="58" applyFont="1" applyBorder="1" applyAlignment="1">
      <alignment horizontal="left" vertical="top" wrapText="1"/>
      <protection/>
    </xf>
    <xf numFmtId="0" fontId="0" fillId="0" borderId="14" xfId="58" applyFont="1" applyBorder="1" applyAlignment="1">
      <alignment horizontal="left" vertical="top" wrapText="1"/>
      <protection/>
    </xf>
    <xf numFmtId="0" fontId="0" fillId="0" borderId="15" xfId="58" applyFont="1" applyFill="1" applyBorder="1" applyAlignment="1">
      <alignment horizontal="left" vertical="top" wrapText="1"/>
      <protection/>
    </xf>
    <xf numFmtId="0" fontId="0" fillId="0" borderId="18" xfId="58" applyFont="1" applyFill="1" applyBorder="1" applyAlignment="1">
      <alignment horizontal="left" vertical="top" wrapText="1"/>
      <protection/>
    </xf>
    <xf numFmtId="0" fontId="0" fillId="0" borderId="14" xfId="58" applyFont="1" applyFill="1" applyBorder="1" applyAlignment="1">
      <alignment horizontal="left" vertical="top" wrapText="1"/>
      <protection/>
    </xf>
    <xf numFmtId="0" fontId="19" fillId="0" borderId="15" xfId="58" applyFont="1" applyBorder="1" applyAlignment="1">
      <alignment horizontal="left" vertical="top" wrapText="1"/>
      <protection/>
    </xf>
    <xf numFmtId="0" fontId="19" fillId="0" borderId="18" xfId="58" applyFont="1" applyBorder="1" applyAlignment="1">
      <alignment horizontal="left" vertical="top" wrapText="1"/>
      <protection/>
    </xf>
    <xf numFmtId="0" fontId="19" fillId="0" borderId="14" xfId="58" applyFont="1" applyBorder="1" applyAlignment="1">
      <alignment horizontal="left" vertical="top" wrapText="1"/>
      <protection/>
    </xf>
    <xf numFmtId="0" fontId="0" fillId="33" borderId="15" xfId="58" applyFont="1" applyFill="1" applyBorder="1">
      <alignment/>
      <protection/>
    </xf>
    <xf numFmtId="0" fontId="0" fillId="33" borderId="18" xfId="58" applyFont="1" applyFill="1" applyBorder="1">
      <alignment/>
      <protection/>
    </xf>
    <xf numFmtId="0" fontId="0" fillId="33" borderId="14" xfId="58" applyFont="1" applyFill="1" applyBorder="1">
      <alignment/>
      <protection/>
    </xf>
    <xf numFmtId="0" fontId="8" fillId="33" borderId="15" xfId="58" applyFont="1" applyFill="1" applyBorder="1">
      <alignment/>
      <protection/>
    </xf>
    <xf numFmtId="0" fontId="8" fillId="33" borderId="18" xfId="58" applyFont="1" applyFill="1" applyBorder="1">
      <alignment/>
      <protection/>
    </xf>
    <xf numFmtId="0" fontId="8" fillId="33" borderId="14" xfId="58" applyFont="1" applyFill="1" applyBorder="1">
      <alignment/>
      <protection/>
    </xf>
    <xf numFmtId="0" fontId="0" fillId="0" borderId="10" xfId="58" applyFont="1" applyFill="1" applyBorder="1" applyAlignment="1">
      <alignment horizontal="left" vertical="top" wrapText="1"/>
      <protection/>
    </xf>
    <xf numFmtId="0" fontId="0" fillId="0" borderId="18" xfId="58" applyFont="1" applyFill="1" applyBorder="1" applyAlignment="1">
      <alignment wrapText="1"/>
      <protection/>
    </xf>
    <xf numFmtId="0" fontId="0" fillId="0" borderId="14" xfId="58" applyFont="1" applyFill="1" applyBorder="1" applyAlignment="1">
      <alignment wrapText="1"/>
      <protection/>
    </xf>
    <xf numFmtId="0" fontId="0" fillId="0" borderId="31" xfId="58" applyFont="1" applyFill="1" applyBorder="1" applyAlignment="1">
      <alignment wrapText="1"/>
      <protection/>
    </xf>
    <xf numFmtId="0" fontId="0" fillId="0" borderId="20" xfId="58" applyFont="1" applyFill="1" applyBorder="1" applyAlignment="1">
      <alignment wrapText="1"/>
      <protection/>
    </xf>
    <xf numFmtId="0" fontId="2" fillId="0" borderId="0" xfId="58" applyFont="1" applyAlignment="1">
      <alignment horizontal="left" vertical="top" wrapText="1"/>
      <protection/>
    </xf>
    <xf numFmtId="0" fontId="2" fillId="0" borderId="11" xfId="58" applyFont="1" applyFill="1" applyBorder="1" applyAlignment="1">
      <alignment horizontal="left" vertical="top" wrapText="1"/>
      <protection/>
    </xf>
    <xf numFmtId="0" fontId="0" fillId="0" borderId="11" xfId="58" applyFont="1" applyFill="1" applyBorder="1" applyAlignment="1">
      <alignment horizontal="left" vertical="top" wrapText="1"/>
      <protection/>
    </xf>
    <xf numFmtId="0" fontId="2" fillId="0" borderId="0" xfId="58" applyFont="1" applyFill="1" applyAlignment="1">
      <alignment wrapText="1"/>
      <protection/>
    </xf>
    <xf numFmtId="0" fontId="0" fillId="0" borderId="0" xfId="58" applyFont="1" applyFill="1" applyAlignment="1">
      <alignment wrapText="1"/>
      <protection/>
    </xf>
    <xf numFmtId="0" fontId="5" fillId="0" borderId="0" xfId="58" applyFont="1" applyAlignment="1">
      <alignment horizontal="left" vertical="top" wrapText="1"/>
      <protection/>
    </xf>
    <xf numFmtId="0" fontId="0" fillId="0" borderId="15" xfId="58" applyFont="1" applyFill="1" applyBorder="1" applyAlignment="1">
      <alignment horizontal="left" vertical="top"/>
      <protection/>
    </xf>
    <xf numFmtId="0" fontId="0" fillId="0" borderId="18" xfId="58" applyFont="1" applyFill="1" applyBorder="1" applyAlignment="1">
      <alignment/>
      <protection/>
    </xf>
    <xf numFmtId="0" fontId="0" fillId="0" borderId="14" xfId="58" applyFont="1" applyFill="1" applyBorder="1" applyAlignment="1">
      <alignment/>
      <protection/>
    </xf>
    <xf numFmtId="0" fontId="0" fillId="0" borderId="19" xfId="58" applyFont="1" applyBorder="1" applyAlignment="1">
      <alignment horizontal="left" vertical="top" wrapText="1"/>
      <protection/>
    </xf>
    <xf numFmtId="0" fontId="0" fillId="0" borderId="31" xfId="58" applyFont="1" applyBorder="1" applyAlignment="1">
      <alignment horizontal="left" vertical="top" wrapText="1"/>
      <protection/>
    </xf>
    <xf numFmtId="0" fontId="0" fillId="0" borderId="20" xfId="58" applyFont="1" applyBorder="1" applyAlignment="1">
      <alignment horizontal="left" vertical="top" wrapText="1"/>
      <protection/>
    </xf>
    <xf numFmtId="0" fontId="0" fillId="0" borderId="13" xfId="58" applyFont="1" applyBorder="1" applyAlignment="1">
      <alignment horizontal="left" vertical="top" wrapText="1"/>
      <protection/>
    </xf>
    <xf numFmtId="0" fontId="0" fillId="0" borderId="11" xfId="58" applyFont="1" applyBorder="1" applyAlignment="1">
      <alignment horizontal="left" vertical="top" wrapText="1"/>
      <protection/>
    </xf>
    <xf numFmtId="0" fontId="0" fillId="0" borderId="15" xfId="58" applyFont="1" applyBorder="1" applyAlignment="1">
      <alignment horizontal="left" vertical="top"/>
      <protection/>
    </xf>
    <xf numFmtId="0" fontId="0" fillId="0" borderId="18" xfId="58" applyFont="1" applyBorder="1" applyAlignment="1">
      <alignment/>
      <protection/>
    </xf>
    <xf numFmtId="0" fontId="0" fillId="0" borderId="14" xfId="58" applyFont="1" applyBorder="1" applyAlignment="1">
      <alignment/>
      <protection/>
    </xf>
    <xf numFmtId="0" fontId="0" fillId="33" borderId="10" xfId="58" applyFont="1" applyFill="1" applyBorder="1" applyAlignment="1">
      <alignment/>
      <protection/>
    </xf>
    <xf numFmtId="0" fontId="0" fillId="0" borderId="10" xfId="58" applyFont="1" applyBorder="1" applyAlignment="1">
      <alignment/>
      <protection/>
    </xf>
    <xf numFmtId="0" fontId="0" fillId="0" borderId="11" xfId="58" applyFont="1" applyBorder="1" applyAlignment="1">
      <alignment horizontal="left" vertical="top"/>
      <protection/>
    </xf>
    <xf numFmtId="0" fontId="0" fillId="0" borderId="10" xfId="58" applyFont="1" applyBorder="1">
      <alignment/>
      <protection/>
    </xf>
    <xf numFmtId="0" fontId="0" fillId="33" borderId="10" xfId="58" applyFont="1" applyFill="1" applyBorder="1">
      <alignment/>
      <protection/>
    </xf>
    <xf numFmtId="0" fontId="0" fillId="0" borderId="0" xfId="58" applyFont="1" applyAlignment="1">
      <alignment wrapText="1"/>
      <protection/>
    </xf>
    <xf numFmtId="0" fontId="10" fillId="35" borderId="0" xfId="58" applyFont="1" applyFill="1" applyAlignment="1">
      <alignment wrapText="1"/>
      <protection/>
    </xf>
    <xf numFmtId="0" fontId="0" fillId="35" borderId="0" xfId="58" applyFont="1" applyFill="1" applyAlignment="1">
      <alignment wrapText="1"/>
      <protection/>
    </xf>
    <xf numFmtId="0" fontId="0" fillId="0" borderId="0" xfId="0" applyAlignment="1">
      <alignment/>
    </xf>
    <xf numFmtId="0" fontId="2" fillId="0" borderId="10" xfId="0" applyFont="1" applyBorder="1" applyAlignment="1">
      <alignment horizontal="center" vertical="center" wrapText="1"/>
    </xf>
    <xf numFmtId="0" fontId="0" fillId="0" borderId="10" xfId="0" applyFont="1" applyBorder="1" applyAlignment="1">
      <alignment vertical="top"/>
    </xf>
    <xf numFmtId="0" fontId="2" fillId="0" borderId="0" xfId="0" applyFont="1" applyAlignment="1">
      <alignment horizontal="left" vertical="top"/>
    </xf>
    <xf numFmtId="0" fontId="19" fillId="0" borderId="0" xfId="0" applyFont="1" applyAlignment="1">
      <alignment horizontal="left" vertical="top" wrapText="1"/>
    </xf>
    <xf numFmtId="0" fontId="2" fillId="0" borderId="0" xfId="0" applyFont="1" applyAlignment="1">
      <alignment horizontal="center" vertical="center"/>
    </xf>
    <xf numFmtId="0" fontId="2" fillId="0" borderId="11" xfId="0" applyFont="1" applyBorder="1" applyAlignment="1">
      <alignment horizontal="center" vertical="center"/>
    </xf>
    <xf numFmtId="0" fontId="23" fillId="0" borderId="0" xfId="0" applyFont="1" applyAlignment="1">
      <alignment horizontal="left" vertical="top" wrapText="1"/>
    </xf>
    <xf numFmtId="0" fontId="18" fillId="0" borderId="0" xfId="0" applyFont="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18" fillId="0" borderId="10" xfId="0" applyFont="1" applyFill="1" applyBorder="1" applyAlignment="1">
      <alignment vertical="top" wrapText="1"/>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1" fillId="0" borderId="0" xfId="0" applyFont="1" applyFill="1" applyAlignment="1">
      <alignment horizontal="center" vertical="center"/>
    </xf>
    <xf numFmtId="0" fontId="0" fillId="0" borderId="11" xfId="0" applyFont="1" applyFill="1" applyBorder="1" applyAlignment="1">
      <alignment horizontal="left" vertical="top" wrapText="1"/>
    </xf>
    <xf numFmtId="0" fontId="33" fillId="0" borderId="18" xfId="0" applyFont="1" applyBorder="1" applyAlignment="1">
      <alignment horizontal="left" vertical="top" wrapText="1"/>
    </xf>
    <xf numFmtId="0" fontId="33" fillId="0" borderId="15" xfId="0" applyFont="1" applyBorder="1" applyAlignment="1">
      <alignment horizontal="left" vertical="center" wrapText="1"/>
    </xf>
    <xf numFmtId="0" fontId="33" fillId="0" borderId="18" xfId="0" applyFont="1" applyBorder="1" applyAlignment="1">
      <alignment horizontal="left" vertical="center" wrapText="1"/>
    </xf>
    <xf numFmtId="0" fontId="33" fillId="0" borderId="14" xfId="0" applyFont="1" applyBorder="1" applyAlignment="1">
      <alignment horizontal="left" vertical="center" wrapText="1"/>
    </xf>
    <xf numFmtId="0" fontId="33" fillId="0" borderId="10" xfId="0" applyFont="1" applyBorder="1" applyAlignment="1">
      <alignment horizontal="left" vertical="center" wrapText="1"/>
    </xf>
    <xf numFmtId="0" fontId="34" fillId="0" borderId="10" xfId="0" applyFont="1" applyBorder="1" applyAlignment="1">
      <alignment horizontal="left" vertical="center" wrapText="1"/>
    </xf>
    <xf numFmtId="0" fontId="33" fillId="0" borderId="0" xfId="0" applyFont="1" applyAlignment="1">
      <alignment horizontal="left" vertical="center" wrapText="1"/>
    </xf>
    <xf numFmtId="0" fontId="34" fillId="0" borderId="0" xfId="0" applyFont="1" applyAlignment="1">
      <alignment horizontal="left" vertical="center"/>
    </xf>
    <xf numFmtId="0" fontId="33" fillId="0" borderId="0" xfId="0" applyFont="1" applyAlignment="1">
      <alignment horizontal="left" vertical="center"/>
    </xf>
    <xf numFmtId="0" fontId="33" fillId="0" borderId="10" xfId="0" applyFont="1" applyBorder="1" applyAlignment="1">
      <alignment vertical="center"/>
    </xf>
    <xf numFmtId="0" fontId="34" fillId="0" borderId="10" xfId="0" applyFont="1" applyBorder="1" applyAlignment="1">
      <alignment vertical="center"/>
    </xf>
    <xf numFmtId="0" fontId="34" fillId="0" borderId="11" xfId="0" applyFont="1" applyBorder="1" applyAlignment="1">
      <alignment horizontal="left" vertical="center" wrapText="1"/>
    </xf>
    <xf numFmtId="0" fontId="33" fillId="0" borderId="11" xfId="0" applyFont="1" applyBorder="1" applyAlignment="1">
      <alignment horizontal="left" vertical="center" wrapText="1"/>
    </xf>
    <xf numFmtId="0" fontId="33" fillId="33" borderId="10" xfId="0" applyFont="1" applyFill="1" applyBorder="1" applyAlignment="1">
      <alignment vertical="center"/>
    </xf>
    <xf numFmtId="0" fontId="50" fillId="0" borderId="15" xfId="0" applyFont="1" applyFill="1" applyBorder="1" applyAlignment="1">
      <alignment/>
    </xf>
    <xf numFmtId="0" fontId="50" fillId="0" borderId="18" xfId="0" applyFont="1" applyFill="1" applyBorder="1" applyAlignment="1">
      <alignment/>
    </xf>
    <xf numFmtId="0" fontId="50" fillId="0" borderId="14" xfId="0" applyFont="1" applyFill="1" applyBorder="1" applyAlignment="1">
      <alignment/>
    </xf>
    <xf numFmtId="0" fontId="9" fillId="35" borderId="0" xfId="0" applyFont="1" applyFill="1" applyBorder="1" applyAlignment="1">
      <alignment horizontal="left" vertical="top" wrapText="1"/>
    </xf>
    <xf numFmtId="0" fontId="33" fillId="0" borderId="15" xfId="0" applyFont="1" applyBorder="1" applyAlignment="1">
      <alignment/>
    </xf>
    <xf numFmtId="0" fontId="33" fillId="0" borderId="18" xfId="0" applyFont="1" applyBorder="1" applyAlignment="1">
      <alignment/>
    </xf>
    <xf numFmtId="0" fontId="33" fillId="0" borderId="15" xfId="0" applyFont="1" applyFill="1" applyBorder="1" applyAlignment="1">
      <alignment/>
    </xf>
    <xf numFmtId="0" fontId="34" fillId="0" borderId="0" xfId="0" applyFont="1" applyBorder="1" applyAlignment="1">
      <alignment horizontal="left" vertical="top" wrapText="1"/>
    </xf>
    <xf numFmtId="0" fontId="33" fillId="0" borderId="0" xfId="0" applyFont="1" applyBorder="1" applyAlignment="1">
      <alignment horizontal="left" vertical="top" wrapText="1"/>
    </xf>
    <xf numFmtId="0" fontId="33" fillId="0" borderId="0" xfId="0" applyFont="1" applyAlignment="1">
      <alignment/>
    </xf>
    <xf numFmtId="0" fontId="33" fillId="0" borderId="10" xfId="0" applyFont="1" applyBorder="1" applyAlignment="1">
      <alignment/>
    </xf>
    <xf numFmtId="0" fontId="33" fillId="0" borderId="11" xfId="0" applyFont="1" applyBorder="1" applyAlignment="1">
      <alignment/>
    </xf>
    <xf numFmtId="0" fontId="33" fillId="0" borderId="15" xfId="0" applyFont="1" applyFill="1" applyBorder="1" applyAlignment="1" applyProtection="1">
      <alignment/>
      <protection locked="0"/>
    </xf>
    <xf numFmtId="0" fontId="33" fillId="0" borderId="18" xfId="0" applyFont="1" applyFill="1" applyBorder="1" applyAlignment="1" applyProtection="1">
      <alignment/>
      <protection locked="0"/>
    </xf>
    <xf numFmtId="0" fontId="33" fillId="0" borderId="14" xfId="0" applyFont="1" applyFill="1" applyBorder="1" applyAlignment="1" applyProtection="1">
      <alignment/>
      <protection locked="0"/>
    </xf>
    <xf numFmtId="0" fontId="33" fillId="0" borderId="10" xfId="0" applyFont="1" applyFill="1" applyBorder="1" applyAlignment="1">
      <alignment/>
    </xf>
    <xf numFmtId="0" fontId="34" fillId="33" borderId="10" xfId="0" applyFont="1" applyFill="1" applyBorder="1" applyAlignment="1">
      <alignment/>
    </xf>
    <xf numFmtId="0" fontId="33" fillId="33" borderId="10" xfId="0" applyFont="1" applyFill="1" applyBorder="1" applyAlignment="1">
      <alignment/>
    </xf>
    <xf numFmtId="0" fontId="34" fillId="0" borderId="0" xfId="0" applyFont="1" applyAlignment="1">
      <alignment vertical="top" wrapText="1"/>
    </xf>
    <xf numFmtId="0" fontId="56" fillId="0" borderId="0" xfId="0" applyFont="1" applyFill="1" applyAlignment="1">
      <alignment/>
    </xf>
    <xf numFmtId="0" fontId="33" fillId="0" borderId="0" xfId="0" applyFont="1" applyFill="1" applyAlignment="1">
      <alignment/>
    </xf>
    <xf numFmtId="0" fontId="33" fillId="0" borderId="0" xfId="0" applyFont="1" applyAlignment="1">
      <alignment wrapText="1"/>
    </xf>
    <xf numFmtId="0" fontId="34" fillId="0" borderId="0" xfId="0" applyFont="1" applyAlignment="1">
      <alignment wrapText="1"/>
    </xf>
    <xf numFmtId="0" fontId="33" fillId="0" borderId="20" xfId="0" applyFont="1" applyBorder="1" applyAlignment="1">
      <alignment wrapText="1"/>
    </xf>
    <xf numFmtId="0" fontId="33" fillId="0" borderId="12" xfId="0" applyFont="1" applyBorder="1" applyAlignment="1">
      <alignment wrapText="1"/>
    </xf>
    <xf numFmtId="0" fontId="33" fillId="0" borderId="19" xfId="0" applyFont="1" applyBorder="1" applyAlignment="1">
      <alignment wrapText="1"/>
    </xf>
    <xf numFmtId="0" fontId="34" fillId="0" borderId="15" xfId="0" applyFont="1" applyBorder="1" applyAlignment="1">
      <alignment horizontal="center" vertical="top" wrapText="1"/>
    </xf>
    <xf numFmtId="0" fontId="33" fillId="0" borderId="18" xfId="0" applyFont="1" applyBorder="1" applyAlignment="1">
      <alignment horizontal="center" vertical="top" wrapText="1"/>
    </xf>
    <xf numFmtId="0" fontId="33" fillId="0" borderId="18" xfId="0" applyFont="1" applyBorder="1" applyAlignment="1">
      <alignment wrapText="1"/>
    </xf>
    <xf numFmtId="0" fontId="33" fillId="0" borderId="14" xfId="0" applyFont="1" applyBorder="1" applyAlignment="1">
      <alignment wrapText="1"/>
    </xf>
    <xf numFmtId="0" fontId="33" fillId="0" borderId="0" xfId="0" applyFont="1" applyFill="1" applyBorder="1" applyAlignment="1">
      <alignment vertical="top" wrapText="1"/>
    </xf>
    <xf numFmtId="0" fontId="33" fillId="0" borderId="28" xfId="0" applyFont="1" applyBorder="1" applyAlignment="1">
      <alignment/>
    </xf>
    <xf numFmtId="0" fontId="33" fillId="0" borderId="13" xfId="0" applyFont="1" applyBorder="1" applyAlignment="1">
      <alignment/>
    </xf>
    <xf numFmtId="0" fontId="34" fillId="0" borderId="11" xfId="0" applyFont="1" applyBorder="1" applyAlignment="1">
      <alignment vertical="top" wrapText="1"/>
    </xf>
    <xf numFmtId="0" fontId="33" fillId="0" borderId="11" xfId="0" applyFont="1" applyBorder="1" applyAlignment="1">
      <alignment vertical="top" wrapText="1"/>
    </xf>
    <xf numFmtId="0" fontId="34" fillId="0" borderId="0" xfId="0" applyFont="1" applyFill="1" applyBorder="1" applyAlignment="1">
      <alignment/>
    </xf>
    <xf numFmtId="0" fontId="33" fillId="0" borderId="0" xfId="0" applyFont="1" applyFill="1" applyBorder="1" applyAlignment="1">
      <alignment/>
    </xf>
    <xf numFmtId="0" fontId="33" fillId="0" borderId="20" xfId="0" applyFont="1" applyBorder="1" applyAlignment="1">
      <alignment horizontal="left" vertical="top"/>
    </xf>
    <xf numFmtId="0" fontId="33" fillId="0" borderId="0" xfId="0" applyFont="1" applyFill="1" applyBorder="1" applyAlignment="1">
      <alignment horizontal="left" vertical="top" wrapText="1"/>
    </xf>
    <xf numFmtId="0" fontId="33" fillId="35" borderId="0" xfId="0" applyFont="1" applyFill="1" applyBorder="1" applyAlignment="1">
      <alignment horizontal="left" vertical="top" wrapText="1"/>
    </xf>
    <xf numFmtId="0" fontId="34" fillId="0" borderId="0" xfId="0" applyFont="1" applyFill="1" applyAlignment="1">
      <alignment horizontal="left" vertical="top" wrapText="1"/>
    </xf>
    <xf numFmtId="0" fontId="33" fillId="0" borderId="0" xfId="0" applyFont="1" applyFill="1" applyAlignment="1">
      <alignment horizontal="left" vertical="top" wrapText="1"/>
    </xf>
    <xf numFmtId="0" fontId="33" fillId="0" borderId="0" xfId="0" applyFont="1" applyAlignment="1">
      <alignment horizontal="left" vertical="top"/>
    </xf>
    <xf numFmtId="0" fontId="33" fillId="0" borderId="11" xfId="0" applyFont="1" applyBorder="1" applyAlignment="1">
      <alignment horizontal="left" vertical="top"/>
    </xf>
    <xf numFmtId="0" fontId="33" fillId="0" borderId="17" xfId="0" applyFont="1" applyBorder="1" applyAlignment="1">
      <alignment horizontal="left" vertical="top"/>
    </xf>
    <xf numFmtId="0" fontId="47" fillId="0" borderId="0" xfId="0" applyFont="1" applyFill="1" applyAlignment="1">
      <alignment vertical="top" wrapText="1"/>
    </xf>
    <xf numFmtId="0" fontId="61" fillId="0" borderId="0" xfId="0" applyFont="1" applyFill="1" applyAlignment="1">
      <alignment vertical="top" wrapText="1"/>
    </xf>
    <xf numFmtId="0" fontId="33" fillId="0" borderId="18" xfId="0" applyFont="1" applyFill="1" applyBorder="1" applyAlignment="1">
      <alignment/>
    </xf>
    <xf numFmtId="0" fontId="33" fillId="0" borderId="14" xfId="0" applyFont="1" applyFill="1" applyBorder="1" applyAlignment="1">
      <alignment/>
    </xf>
    <xf numFmtId="0" fontId="33" fillId="0" borderId="10" xfId="0" applyFont="1" applyBorder="1" applyAlignment="1">
      <alignment horizontal="left" vertical="top"/>
    </xf>
    <xf numFmtId="0" fontId="33" fillId="0" borderId="10" xfId="0" applyFont="1" applyFill="1" applyBorder="1" applyAlignment="1">
      <alignment horizontal="left" vertical="top" wrapText="1"/>
    </xf>
    <xf numFmtId="0" fontId="34" fillId="0" borderId="15" xfId="0" applyFont="1" applyBorder="1" applyAlignment="1">
      <alignment horizontal="left" vertical="top" wrapText="1"/>
    </xf>
    <xf numFmtId="0" fontId="34" fillId="0" borderId="18" xfId="0" applyFont="1" applyBorder="1" applyAlignment="1">
      <alignment horizontal="left" vertical="top" wrapText="1"/>
    </xf>
    <xf numFmtId="0" fontId="34" fillId="0" borderId="14" xfId="0" applyFont="1" applyBorder="1" applyAlignment="1">
      <alignment horizontal="left" vertical="top" wrapText="1"/>
    </xf>
    <xf numFmtId="0" fontId="33" fillId="0" borderId="16" xfId="0" applyFont="1" applyFill="1" applyBorder="1" applyAlignment="1">
      <alignment/>
    </xf>
    <xf numFmtId="0" fontId="33" fillId="0" borderId="22" xfId="0" applyFont="1" applyFill="1" applyBorder="1" applyAlignment="1">
      <alignment/>
    </xf>
    <xf numFmtId="0" fontId="33" fillId="0" borderId="19" xfId="0" applyFont="1" applyBorder="1" applyAlignment="1">
      <alignment horizontal="left"/>
    </xf>
    <xf numFmtId="0" fontId="33" fillId="0" borderId="20" xfId="0" applyFont="1" applyBorder="1" applyAlignment="1">
      <alignment horizontal="left"/>
    </xf>
    <xf numFmtId="0" fontId="33" fillId="0" borderId="23" xfId="0" applyFont="1" applyBorder="1" applyAlignment="1">
      <alignment horizontal="left" vertical="top" wrapText="1"/>
    </xf>
    <xf numFmtId="0" fontId="56" fillId="0" borderId="0" xfId="0" applyFont="1" applyFill="1" applyBorder="1" applyAlignment="1">
      <alignment/>
    </xf>
    <xf numFmtId="0" fontId="34" fillId="0" borderId="31" xfId="0" applyFont="1" applyBorder="1" applyAlignment="1">
      <alignment horizontal="left" vertical="top" wrapText="1"/>
    </xf>
    <xf numFmtId="0" fontId="33" fillId="0" borderId="12" xfId="0" applyFont="1" applyBorder="1" applyAlignment="1">
      <alignment horizontal="left" vertical="top" wrapText="1"/>
    </xf>
    <xf numFmtId="0" fontId="33" fillId="0" borderId="31" xfId="0" applyFont="1" applyBorder="1" applyAlignment="1">
      <alignment/>
    </xf>
    <xf numFmtId="0" fontId="33" fillId="0" borderId="20" xfId="0" applyFont="1" applyBorder="1" applyAlignment="1">
      <alignment/>
    </xf>
    <xf numFmtId="0" fontId="33" fillId="0" borderId="17" xfId="0" applyFont="1" applyBorder="1" applyAlignment="1">
      <alignment/>
    </xf>
    <xf numFmtId="0" fontId="0" fillId="0" borderId="23" xfId="0" applyBorder="1" applyAlignment="1">
      <alignment/>
    </xf>
    <xf numFmtId="0" fontId="78" fillId="0" borderId="23" xfId="0" applyFont="1" applyBorder="1" applyAlignment="1">
      <alignment wrapText="1"/>
    </xf>
    <xf numFmtId="0" fontId="78" fillId="0" borderId="10" xfId="0" applyFont="1" applyBorder="1" applyAlignment="1">
      <alignment wrapText="1"/>
    </xf>
    <xf numFmtId="0" fontId="18" fillId="0" borderId="23" xfId="0" applyFont="1" applyBorder="1" applyAlignment="1">
      <alignment wrapText="1"/>
    </xf>
    <xf numFmtId="0" fontId="18" fillId="0" borderId="10" xfId="0" applyFont="1" applyBorder="1" applyAlignment="1">
      <alignment wrapText="1"/>
    </xf>
    <xf numFmtId="49" fontId="36" fillId="0" borderId="15" xfId="0" applyNumberFormat="1" applyFont="1" applyBorder="1" applyAlignment="1">
      <alignment horizontal="center" vertical="center"/>
    </xf>
    <xf numFmtId="49" fontId="36" fillId="0" borderId="14" xfId="0" applyNumberFormat="1" applyFont="1" applyBorder="1" applyAlignment="1">
      <alignment horizontal="center" vertical="center"/>
    </xf>
    <xf numFmtId="0" fontId="36" fillId="0" borderId="15" xfId="0" applyFont="1" applyBorder="1" applyAlignment="1">
      <alignment horizontal="left" vertical="top" wrapText="1"/>
    </xf>
    <xf numFmtId="0" fontId="36" fillId="0" borderId="14" xfId="0" applyFont="1" applyBorder="1" applyAlignment="1">
      <alignment horizontal="left" vertical="top" wrapText="1"/>
    </xf>
    <xf numFmtId="0" fontId="0" fillId="0" borderId="13" xfId="0" applyBorder="1" applyAlignment="1">
      <alignment horizontal="left" vertical="top"/>
    </xf>
    <xf numFmtId="0" fontId="9" fillId="0" borderId="10" xfId="58" applyFont="1" applyBorder="1" applyAlignment="1">
      <alignment horizontal="left" vertical="top" wrapText="1"/>
      <protection/>
    </xf>
    <xf numFmtId="0" fontId="0" fillId="0" borderId="10" xfId="58" applyBorder="1" applyAlignment="1">
      <alignment horizontal="left" vertical="top" wrapText="1"/>
      <protection/>
    </xf>
    <xf numFmtId="0" fontId="0" fillId="0" borderId="10" xfId="58" applyBorder="1" applyAlignment="1">
      <alignment horizontal="left" vertical="center"/>
      <protection/>
    </xf>
    <xf numFmtId="0" fontId="0" fillId="0" borderId="10" xfId="58" applyBorder="1" applyAlignment="1">
      <alignment horizontal="left" vertical="top"/>
      <protection/>
    </xf>
    <xf numFmtId="0" fontId="0" fillId="0" borderId="0" xfId="58" applyAlignment="1">
      <alignment horizontal="left" vertical="top"/>
      <protection/>
    </xf>
    <xf numFmtId="0" fontId="9" fillId="0" borderId="0" xfId="58" applyFont="1" applyAlignment="1">
      <alignment horizontal="left" vertical="top" wrapText="1"/>
      <protection/>
    </xf>
    <xf numFmtId="0" fontId="0" fillId="0" borderId="0" xfId="58" applyAlignment="1">
      <alignment horizontal="left" vertical="top" wrapText="1"/>
      <protection/>
    </xf>
    <xf numFmtId="0" fontId="9" fillId="33" borderId="10" xfId="58" applyFont="1" applyFill="1" applyBorder="1" applyAlignment="1">
      <alignment horizontal="left" vertical="top" wrapText="1"/>
      <protection/>
    </xf>
    <xf numFmtId="0" fontId="0" fillId="33" borderId="10" xfId="58" applyFill="1" applyBorder="1" applyAlignment="1">
      <alignment horizontal="left" vertical="top" wrapText="1"/>
      <protection/>
    </xf>
    <xf numFmtId="0" fontId="0" fillId="0" borderId="15" xfId="58" applyBorder="1" applyAlignment="1">
      <alignment horizontal="left" vertical="top" wrapText="1"/>
      <protection/>
    </xf>
    <xf numFmtId="0" fontId="0" fillId="0" borderId="18" xfId="58" applyBorder="1" applyAlignment="1">
      <alignment horizontal="left" vertical="top" wrapText="1"/>
      <protection/>
    </xf>
    <xf numFmtId="0" fontId="0" fillId="0" borderId="14" xfId="58" applyBorder="1" applyAlignment="1">
      <alignment horizontal="left" vertical="top" wrapText="1"/>
      <protection/>
    </xf>
    <xf numFmtId="0" fontId="0" fillId="0" borderId="15" xfId="58" applyFill="1" applyBorder="1" applyAlignment="1">
      <alignment horizontal="left" vertical="top" wrapText="1"/>
      <protection/>
    </xf>
    <xf numFmtId="0" fontId="0" fillId="0" borderId="18" xfId="58" applyFill="1" applyBorder="1" applyAlignment="1">
      <alignment horizontal="left" vertical="top" wrapText="1"/>
      <protection/>
    </xf>
    <xf numFmtId="0" fontId="0" fillId="0" borderId="14" xfId="58" applyFill="1" applyBorder="1" applyAlignment="1">
      <alignment horizontal="left" vertical="top" wrapText="1"/>
      <protection/>
    </xf>
    <xf numFmtId="0" fontId="0" fillId="33" borderId="15" xfId="58" applyFill="1" applyBorder="1">
      <alignment/>
      <protection/>
    </xf>
    <xf numFmtId="0" fontId="0" fillId="33" borderId="18" xfId="58" applyFill="1" applyBorder="1">
      <alignment/>
      <protection/>
    </xf>
    <xf numFmtId="0" fontId="0" fillId="33" borderId="14" xfId="58" applyFill="1" applyBorder="1">
      <alignment/>
      <protection/>
    </xf>
    <xf numFmtId="0" fontId="0" fillId="0" borderId="18" xfId="58" applyFill="1" applyBorder="1" applyAlignment="1">
      <alignment wrapText="1"/>
      <protection/>
    </xf>
    <xf numFmtId="0" fontId="0" fillId="0" borderId="14" xfId="58" applyFill="1" applyBorder="1" applyAlignment="1">
      <alignment wrapText="1"/>
      <protection/>
    </xf>
    <xf numFmtId="0" fontId="0" fillId="0" borderId="31" xfId="58" applyFill="1" applyBorder="1" applyAlignment="1">
      <alignment wrapText="1"/>
      <protection/>
    </xf>
    <xf numFmtId="0" fontId="0" fillId="0" borderId="20" xfId="58" applyFill="1" applyBorder="1" applyAlignment="1">
      <alignment wrapText="1"/>
      <protection/>
    </xf>
    <xf numFmtId="0" fontId="14" fillId="0" borderId="0" xfId="58" applyFont="1" applyFill="1" applyAlignment="1">
      <alignment wrapText="1"/>
      <protection/>
    </xf>
    <xf numFmtId="0" fontId="0" fillId="0" borderId="15" xfId="58" applyFill="1" applyBorder="1" applyAlignment="1">
      <alignment horizontal="left" vertical="top"/>
      <protection/>
    </xf>
    <xf numFmtId="0" fontId="0" fillId="0" borderId="18" xfId="58" applyFill="1" applyBorder="1" applyAlignment="1">
      <alignment/>
      <protection/>
    </xf>
    <xf numFmtId="0" fontId="0" fillId="0" borderId="14" xfId="58" applyFill="1" applyBorder="1" applyAlignment="1">
      <alignment/>
      <protection/>
    </xf>
    <xf numFmtId="0" fontId="0" fillId="0" borderId="19" xfId="58" applyBorder="1" applyAlignment="1">
      <alignment horizontal="left" vertical="top" wrapText="1"/>
      <protection/>
    </xf>
    <xf numFmtId="0" fontId="0" fillId="0" borderId="31" xfId="58" applyBorder="1" applyAlignment="1">
      <alignment horizontal="left" vertical="top" wrapText="1"/>
      <protection/>
    </xf>
    <xf numFmtId="0" fontId="0" fillId="0" borderId="20" xfId="58" applyBorder="1" applyAlignment="1">
      <alignment horizontal="left" vertical="top" wrapText="1"/>
      <protection/>
    </xf>
    <xf numFmtId="0" fontId="0" fillId="0" borderId="13" xfId="58" applyBorder="1" applyAlignment="1">
      <alignment horizontal="left" vertical="top" wrapText="1"/>
      <protection/>
    </xf>
    <xf numFmtId="0" fontId="0" fillId="0" borderId="11" xfId="58" applyBorder="1" applyAlignment="1">
      <alignment horizontal="left" vertical="top" wrapText="1"/>
      <protection/>
    </xf>
    <xf numFmtId="0" fontId="0" fillId="0" borderId="15" xfId="58" applyBorder="1" applyAlignment="1">
      <alignment horizontal="left" vertical="top"/>
      <protection/>
    </xf>
    <xf numFmtId="0" fontId="0" fillId="0" borderId="18" xfId="58" applyBorder="1" applyAlignment="1">
      <alignment/>
      <protection/>
    </xf>
    <xf numFmtId="0" fontId="0" fillId="0" borderId="14" xfId="58" applyBorder="1" applyAlignment="1">
      <alignment/>
      <protection/>
    </xf>
    <xf numFmtId="0" fontId="0" fillId="33" borderId="10" xfId="58" applyFill="1" applyBorder="1" applyAlignment="1">
      <alignment/>
      <protection/>
    </xf>
    <xf numFmtId="0" fontId="0" fillId="0" borderId="10" xfId="58" applyBorder="1" applyAlignment="1">
      <alignment/>
      <protection/>
    </xf>
    <xf numFmtId="0" fontId="0" fillId="0" borderId="11" xfId="58" applyBorder="1" applyAlignment="1">
      <alignment horizontal="left" vertical="top"/>
      <protection/>
    </xf>
    <xf numFmtId="0" fontId="0" fillId="0" borderId="10" xfId="58" applyBorder="1">
      <alignment/>
      <protection/>
    </xf>
    <xf numFmtId="0" fontId="0" fillId="33" borderId="10" xfId="58" applyFill="1" applyBorder="1">
      <alignment/>
      <protection/>
    </xf>
    <xf numFmtId="0" fontId="0" fillId="0" borderId="0" xfId="58" applyAlignment="1">
      <alignment wrapText="1"/>
      <protection/>
    </xf>
    <xf numFmtId="0" fontId="0" fillId="35" borderId="0" xfId="58" applyFill="1" applyAlignment="1">
      <alignment wrapText="1"/>
      <protection/>
    </xf>
    <xf numFmtId="0" fontId="33" fillId="0" borderId="0" xfId="0" applyFont="1" applyAlignment="1">
      <alignment/>
    </xf>
    <xf numFmtId="0" fontId="34" fillId="0" borderId="10" xfId="0" applyFont="1" applyBorder="1" applyAlignment="1">
      <alignment horizontal="center" vertical="center" wrapText="1"/>
    </xf>
    <xf numFmtId="0" fontId="34" fillId="0" borderId="0" xfId="0" applyFont="1" applyAlignment="1">
      <alignment horizontal="left" vertical="top"/>
    </xf>
    <xf numFmtId="0" fontId="46" fillId="0" borderId="0" xfId="0" applyFont="1" applyAlignment="1">
      <alignment horizontal="left" vertical="top" wrapText="1"/>
    </xf>
    <xf numFmtId="0" fontId="34" fillId="0" borderId="0" xfId="0" applyFont="1" applyAlignment="1">
      <alignment horizontal="center" vertical="center"/>
    </xf>
    <xf numFmtId="0" fontId="33" fillId="0" borderId="0" xfId="0" applyFont="1" applyAlignment="1">
      <alignment horizontal="center" vertical="center"/>
    </xf>
    <xf numFmtId="0" fontId="34" fillId="0" borderId="11" xfId="0" applyFont="1" applyBorder="1" applyAlignment="1">
      <alignment horizontal="center" vertical="center"/>
    </xf>
    <xf numFmtId="0" fontId="10" fillId="35" borderId="0" xfId="0" applyFont="1" applyFill="1" applyAlignment="1">
      <alignment horizontal="left" vertical="top" wrapText="1"/>
    </xf>
    <xf numFmtId="0" fontId="25" fillId="0" borderId="0" xfId="0" applyFont="1" applyAlignment="1">
      <alignment horizontal="left" vertical="top" wrapText="1"/>
    </xf>
    <xf numFmtId="0" fontId="10" fillId="0" borderId="0" xfId="0" applyFont="1" applyAlignment="1">
      <alignment/>
    </xf>
    <xf numFmtId="0" fontId="25" fillId="0" borderId="0" xfId="0" applyFont="1" applyAlignment="1">
      <alignment/>
    </xf>
    <xf numFmtId="0" fontId="25" fillId="0" borderId="0" xfId="0" applyFont="1" applyAlignment="1">
      <alignment wrapText="1"/>
    </xf>
    <xf numFmtId="0" fontId="97" fillId="0" borderId="0" xfId="0" applyFont="1" applyBorder="1" applyAlignment="1">
      <alignment/>
    </xf>
    <xf numFmtId="0" fontId="97" fillId="0" borderId="22" xfId="0" applyFont="1" applyBorder="1" applyAlignment="1">
      <alignment/>
    </xf>
    <xf numFmtId="0" fontId="99" fillId="0" borderId="22" xfId="54" applyFont="1" applyBorder="1" applyAlignment="1" applyProtection="1">
      <alignment/>
      <protection/>
    </xf>
    <xf numFmtId="0" fontId="99" fillId="0" borderId="28" xfId="54" applyFont="1" applyBorder="1" applyAlignment="1" applyProtection="1">
      <alignment/>
      <protection/>
    </xf>
    <xf numFmtId="0" fontId="97" fillId="0" borderId="28" xfId="0" applyFont="1" applyBorder="1" applyAlignment="1">
      <alignment/>
    </xf>
    <xf numFmtId="0" fontId="100" fillId="0" borderId="10" xfId="0" applyFont="1" applyBorder="1" applyAlignment="1">
      <alignment/>
    </xf>
    <xf numFmtId="0" fontId="98" fillId="0" borderId="10" xfId="0" applyFont="1" applyBorder="1" applyAlignment="1">
      <alignment/>
    </xf>
    <xf numFmtId="0" fontId="99" fillId="0" borderId="23" xfId="54" applyFont="1" applyBorder="1" applyAlignment="1" applyProtection="1">
      <alignment/>
      <protection/>
    </xf>
    <xf numFmtId="0" fontId="97" fillId="0" borderId="23" xfId="0" applyFont="1" applyBorder="1" applyAlignment="1">
      <alignment/>
    </xf>
    <xf numFmtId="0" fontId="97" fillId="0" borderId="19" xfId="0" applyFont="1" applyBorder="1" applyAlignment="1">
      <alignment/>
    </xf>
    <xf numFmtId="0" fontId="97" fillId="0" borderId="31"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 Id="rId4" Type="http://schemas.openxmlformats.org/officeDocument/2006/relationships/hyperlink" Target="#'Table of Contents'!A1" /><Relationship Id="rId5" Type="http://schemas.openxmlformats.org/officeDocument/2006/relationships/hyperlink" Target="#'Table of Contents'!A1" /><Relationship Id="rId6" Type="http://schemas.openxmlformats.org/officeDocument/2006/relationships/hyperlink" Target="#'Table of Content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e of Contents'!A1" /><Relationship Id="rId3" Type="http://schemas.openxmlformats.org/officeDocument/2006/relationships/hyperlink" Target="#'Table of 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85725</xdr:rowOff>
    </xdr:from>
    <xdr:to>
      <xdr:col>1</xdr:col>
      <xdr:colOff>466725</xdr:colOff>
      <xdr:row>3</xdr:row>
      <xdr:rowOff>95250</xdr:rowOff>
    </xdr:to>
    <xdr:sp>
      <xdr:nvSpPr>
        <xdr:cNvPr id="1" name="Rounded Rectangle 1"/>
        <xdr:cNvSpPr>
          <a:spLocks/>
        </xdr:cNvSpPr>
      </xdr:nvSpPr>
      <xdr:spPr>
        <a:xfrm>
          <a:off x="3038475" y="85725"/>
          <a:ext cx="390525" cy="6096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2</xdr:row>
      <xdr:rowOff>57150</xdr:rowOff>
    </xdr:from>
    <xdr:to>
      <xdr:col>1</xdr:col>
      <xdr:colOff>400050</xdr:colOff>
      <xdr:row>2</xdr:row>
      <xdr:rowOff>190500</xdr:rowOff>
    </xdr:to>
    <xdr:sp macro="[0]!NextTab">
      <xdr:nvSpPr>
        <xdr:cNvPr id="2" name="Striped Right Arrow 2"/>
        <xdr:cNvSpPr>
          <a:spLocks/>
        </xdr:cNvSpPr>
      </xdr:nvSpPr>
      <xdr:spPr>
        <a:xfrm>
          <a:off x="3105150" y="4572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85725</xdr:colOff>
      <xdr:row>0</xdr:row>
      <xdr:rowOff>66675</xdr:rowOff>
    </xdr:from>
    <xdr:to>
      <xdr:col>1</xdr:col>
      <xdr:colOff>457200</xdr:colOff>
      <xdr:row>2</xdr:row>
      <xdr:rowOff>38100</xdr:rowOff>
    </xdr:to>
    <xdr:pic>
      <xdr:nvPicPr>
        <xdr:cNvPr id="3"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3048000" y="66675"/>
          <a:ext cx="371475" cy="371475"/>
        </a:xfrm>
        <a:prstGeom prst="rect">
          <a:avLst/>
        </a:prstGeom>
        <a:noFill/>
        <a:ln w="9525" cmpd="sng">
          <a:noFill/>
        </a:ln>
      </xdr:spPr>
    </xdr:pic>
    <xdr:clientData/>
  </xdr:twoCellAnchor>
  <xdr:twoCellAnchor>
    <xdr:from>
      <xdr:col>1</xdr:col>
      <xdr:colOff>95250</xdr:colOff>
      <xdr:row>22</xdr:row>
      <xdr:rowOff>38100</xdr:rowOff>
    </xdr:from>
    <xdr:to>
      <xdr:col>1</xdr:col>
      <xdr:colOff>352425</xdr:colOff>
      <xdr:row>22</xdr:row>
      <xdr:rowOff>171450</xdr:rowOff>
    </xdr:to>
    <xdr:sp macro="[0]!NextTab">
      <xdr:nvSpPr>
        <xdr:cNvPr id="4" name="Striped Right Arrow 7"/>
        <xdr:cNvSpPr>
          <a:spLocks/>
        </xdr:cNvSpPr>
      </xdr:nvSpPr>
      <xdr:spPr>
        <a:xfrm>
          <a:off x="3057525" y="456247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23</xdr:row>
      <xdr:rowOff>28575</xdr:rowOff>
    </xdr:from>
    <xdr:to>
      <xdr:col>1</xdr:col>
      <xdr:colOff>342900</xdr:colOff>
      <xdr:row>23</xdr:row>
      <xdr:rowOff>161925</xdr:rowOff>
    </xdr:to>
    <xdr:sp>
      <xdr:nvSpPr>
        <xdr:cNvPr id="5" name="Striped Right Arrow 8">
          <a:hlinkClick r:id="rId4"/>
        </xdr:cNvPr>
        <xdr:cNvSpPr>
          <a:spLocks/>
        </xdr:cNvSpPr>
      </xdr:nvSpPr>
      <xdr:spPr>
        <a:xfrm rot="10800000">
          <a:off x="3048000" y="475297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20</xdr:row>
      <xdr:rowOff>85725</xdr:rowOff>
    </xdr:from>
    <xdr:to>
      <xdr:col>1</xdr:col>
      <xdr:colOff>400050</xdr:colOff>
      <xdr:row>22</xdr:row>
      <xdr:rowOff>57150</xdr:rowOff>
    </xdr:to>
    <xdr:pic>
      <xdr:nvPicPr>
        <xdr:cNvPr id="6" name="Picture 2" descr="C:\Documents and Settings\dstavem\Local Settings\Temporary Internet Files\Content.IE5\GLPSZOMK\MCj04349070000[1].png">
          <a:hlinkClick r:id="rId6"/>
        </xdr:cNvPr>
        <xdr:cNvPicPr preferRelativeResize="1">
          <a:picLocks noChangeAspect="1"/>
        </xdr:cNvPicPr>
      </xdr:nvPicPr>
      <xdr:blipFill>
        <a:blip r:embed="rId1"/>
        <a:stretch>
          <a:fillRect/>
        </a:stretch>
      </xdr:blipFill>
      <xdr:spPr>
        <a:xfrm>
          <a:off x="2990850" y="4210050"/>
          <a:ext cx="371475" cy="371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0</xdr:row>
      <xdr:rowOff>95250</xdr:rowOff>
    </xdr:from>
    <xdr:to>
      <xdr:col>11</xdr:col>
      <xdr:colOff>495300</xdr:colOff>
      <xdr:row>2</xdr:row>
      <xdr:rowOff>466725</xdr:rowOff>
    </xdr:to>
    <xdr:sp>
      <xdr:nvSpPr>
        <xdr:cNvPr id="1" name="Rounded Rectangle 1"/>
        <xdr:cNvSpPr>
          <a:spLocks/>
        </xdr:cNvSpPr>
      </xdr:nvSpPr>
      <xdr:spPr>
        <a:xfrm>
          <a:off x="6134100" y="952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171450</xdr:colOff>
      <xdr:row>2</xdr:row>
      <xdr:rowOff>76200</xdr:rowOff>
    </xdr:from>
    <xdr:to>
      <xdr:col>11</xdr:col>
      <xdr:colOff>428625</xdr:colOff>
      <xdr:row>2</xdr:row>
      <xdr:rowOff>209550</xdr:rowOff>
    </xdr:to>
    <xdr:sp macro="[0]!NextTab">
      <xdr:nvSpPr>
        <xdr:cNvPr id="2" name="Striped Right Arrow 2"/>
        <xdr:cNvSpPr>
          <a:spLocks/>
        </xdr:cNvSpPr>
      </xdr:nvSpPr>
      <xdr:spPr>
        <a:xfrm>
          <a:off x="6200775" y="4667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171450</xdr:colOff>
      <xdr:row>2</xdr:row>
      <xdr:rowOff>266700</xdr:rowOff>
    </xdr:from>
    <xdr:to>
      <xdr:col>11</xdr:col>
      <xdr:colOff>428625</xdr:colOff>
      <xdr:row>2</xdr:row>
      <xdr:rowOff>400050</xdr:rowOff>
    </xdr:to>
    <xdr:sp macro="[0]!PreviousTab">
      <xdr:nvSpPr>
        <xdr:cNvPr id="3" name="Striped Right Arrow 3"/>
        <xdr:cNvSpPr>
          <a:spLocks/>
        </xdr:cNvSpPr>
      </xdr:nvSpPr>
      <xdr:spPr>
        <a:xfrm rot="10800000">
          <a:off x="6200775" y="6572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114300</xdr:colOff>
      <xdr:row>0</xdr:row>
      <xdr:rowOff>76200</xdr:rowOff>
    </xdr:from>
    <xdr:to>
      <xdr:col>11</xdr:col>
      <xdr:colOff>485775</xdr:colOff>
      <xdr:row>2</xdr:row>
      <xdr:rowOff>57150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43625" y="76200"/>
          <a:ext cx="371475" cy="371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0</xdr:row>
      <xdr:rowOff>76200</xdr:rowOff>
    </xdr:from>
    <xdr:to>
      <xdr:col>6</xdr:col>
      <xdr:colOff>561975</xdr:colOff>
      <xdr:row>3</xdr:row>
      <xdr:rowOff>285750</xdr:rowOff>
    </xdr:to>
    <xdr:sp>
      <xdr:nvSpPr>
        <xdr:cNvPr id="1" name="Rounded Rectangle 1"/>
        <xdr:cNvSpPr>
          <a:spLocks/>
        </xdr:cNvSpPr>
      </xdr:nvSpPr>
      <xdr:spPr>
        <a:xfrm>
          <a:off x="7943850" y="7620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2</xdr:row>
      <xdr:rowOff>57150</xdr:rowOff>
    </xdr:from>
    <xdr:to>
      <xdr:col>6</xdr:col>
      <xdr:colOff>495300</xdr:colOff>
      <xdr:row>3</xdr:row>
      <xdr:rowOff>28575</xdr:rowOff>
    </xdr:to>
    <xdr:sp macro="[0]!NextTab">
      <xdr:nvSpPr>
        <xdr:cNvPr id="2" name="Striped Right Arrow 2"/>
        <xdr:cNvSpPr>
          <a:spLocks/>
        </xdr:cNvSpPr>
      </xdr:nvSpPr>
      <xdr:spPr>
        <a:xfrm>
          <a:off x="8010525" y="44767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3</xdr:row>
      <xdr:rowOff>85725</xdr:rowOff>
    </xdr:from>
    <xdr:to>
      <xdr:col>6</xdr:col>
      <xdr:colOff>495300</xdr:colOff>
      <xdr:row>3</xdr:row>
      <xdr:rowOff>219075</xdr:rowOff>
    </xdr:to>
    <xdr:sp macro="[0]!PreviousTab">
      <xdr:nvSpPr>
        <xdr:cNvPr id="3" name="Striped Right Arrow 3"/>
        <xdr:cNvSpPr>
          <a:spLocks/>
        </xdr:cNvSpPr>
      </xdr:nvSpPr>
      <xdr:spPr>
        <a:xfrm rot="10800000">
          <a:off x="8010525" y="63817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180975</xdr:colOff>
      <xdr:row>0</xdr:row>
      <xdr:rowOff>57150</xdr:rowOff>
    </xdr:from>
    <xdr:to>
      <xdr:col>6</xdr:col>
      <xdr:colOff>552450</xdr:colOff>
      <xdr:row>2</xdr:row>
      <xdr:rowOff>38100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7953375" y="57150"/>
          <a:ext cx="371475" cy="371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0</xdr:row>
      <xdr:rowOff>104775</xdr:rowOff>
    </xdr:from>
    <xdr:to>
      <xdr:col>6</xdr:col>
      <xdr:colOff>504825</xdr:colOff>
      <xdr:row>3</xdr:row>
      <xdr:rowOff>123825</xdr:rowOff>
    </xdr:to>
    <xdr:sp>
      <xdr:nvSpPr>
        <xdr:cNvPr id="1" name="Rounded Rectangle 1"/>
        <xdr:cNvSpPr>
          <a:spLocks/>
        </xdr:cNvSpPr>
      </xdr:nvSpPr>
      <xdr:spPr>
        <a:xfrm>
          <a:off x="6134100" y="10477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xdr:row>
      <xdr:rowOff>85725</xdr:rowOff>
    </xdr:from>
    <xdr:to>
      <xdr:col>6</xdr:col>
      <xdr:colOff>438150</xdr:colOff>
      <xdr:row>2</xdr:row>
      <xdr:rowOff>219075</xdr:rowOff>
    </xdr:to>
    <xdr:sp macro="[0]!NextTab">
      <xdr:nvSpPr>
        <xdr:cNvPr id="2" name="Striped Right Arrow 2"/>
        <xdr:cNvSpPr>
          <a:spLocks/>
        </xdr:cNvSpPr>
      </xdr:nvSpPr>
      <xdr:spPr>
        <a:xfrm>
          <a:off x="6200775" y="4762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xdr:row>
      <xdr:rowOff>276225</xdr:rowOff>
    </xdr:from>
    <xdr:to>
      <xdr:col>6</xdr:col>
      <xdr:colOff>438150</xdr:colOff>
      <xdr:row>3</xdr:row>
      <xdr:rowOff>57150</xdr:rowOff>
    </xdr:to>
    <xdr:sp macro="[0]!PreviousTab">
      <xdr:nvSpPr>
        <xdr:cNvPr id="3" name="Striped Right Arrow 3"/>
        <xdr:cNvSpPr>
          <a:spLocks/>
        </xdr:cNvSpPr>
      </xdr:nvSpPr>
      <xdr:spPr>
        <a:xfrm rot="10800000">
          <a:off x="6200775" y="6667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85725</xdr:rowOff>
    </xdr:from>
    <xdr:to>
      <xdr:col>6</xdr:col>
      <xdr:colOff>495300</xdr:colOff>
      <xdr:row>2</xdr:row>
      <xdr:rowOff>66675</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43625" y="85725"/>
          <a:ext cx="371475" cy="371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0</xdr:row>
      <xdr:rowOff>85725</xdr:rowOff>
    </xdr:from>
    <xdr:to>
      <xdr:col>6</xdr:col>
      <xdr:colOff>504825</xdr:colOff>
      <xdr:row>3</xdr:row>
      <xdr:rowOff>104775</xdr:rowOff>
    </xdr:to>
    <xdr:sp>
      <xdr:nvSpPr>
        <xdr:cNvPr id="1" name="Rounded Rectangle 1"/>
        <xdr:cNvSpPr>
          <a:spLocks/>
        </xdr:cNvSpPr>
      </xdr:nvSpPr>
      <xdr:spPr>
        <a:xfrm>
          <a:off x="6134100" y="8572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xdr:row>
      <xdr:rowOff>66675</xdr:rowOff>
    </xdr:from>
    <xdr:to>
      <xdr:col>6</xdr:col>
      <xdr:colOff>438150</xdr:colOff>
      <xdr:row>2</xdr:row>
      <xdr:rowOff>200025</xdr:rowOff>
    </xdr:to>
    <xdr:sp macro="[0]!NextTab">
      <xdr:nvSpPr>
        <xdr:cNvPr id="2" name="Striped Right Arrow 2"/>
        <xdr:cNvSpPr>
          <a:spLocks/>
        </xdr:cNvSpPr>
      </xdr:nvSpPr>
      <xdr:spPr>
        <a:xfrm>
          <a:off x="6200775" y="4572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xdr:row>
      <xdr:rowOff>257175</xdr:rowOff>
    </xdr:from>
    <xdr:to>
      <xdr:col>6</xdr:col>
      <xdr:colOff>438150</xdr:colOff>
      <xdr:row>3</xdr:row>
      <xdr:rowOff>38100</xdr:rowOff>
    </xdr:to>
    <xdr:sp macro="[0]!PreviousTab">
      <xdr:nvSpPr>
        <xdr:cNvPr id="3" name="Striped Right Arrow 3"/>
        <xdr:cNvSpPr>
          <a:spLocks/>
        </xdr:cNvSpPr>
      </xdr:nvSpPr>
      <xdr:spPr>
        <a:xfrm rot="10800000">
          <a:off x="6200775" y="6477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66675</xdr:rowOff>
    </xdr:from>
    <xdr:to>
      <xdr:col>6</xdr:col>
      <xdr:colOff>495300</xdr:colOff>
      <xdr:row>2</xdr:row>
      <xdr:rowOff>47625</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43625" y="66675"/>
          <a:ext cx="371475" cy="371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95250</xdr:rowOff>
    </xdr:from>
    <xdr:to>
      <xdr:col>6</xdr:col>
      <xdr:colOff>495300</xdr:colOff>
      <xdr:row>3</xdr:row>
      <xdr:rowOff>114300</xdr:rowOff>
    </xdr:to>
    <xdr:sp>
      <xdr:nvSpPr>
        <xdr:cNvPr id="1" name="Rounded Rectangle 1"/>
        <xdr:cNvSpPr>
          <a:spLocks/>
        </xdr:cNvSpPr>
      </xdr:nvSpPr>
      <xdr:spPr>
        <a:xfrm>
          <a:off x="6124575" y="952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2</xdr:row>
      <xdr:rowOff>76200</xdr:rowOff>
    </xdr:from>
    <xdr:to>
      <xdr:col>6</xdr:col>
      <xdr:colOff>428625</xdr:colOff>
      <xdr:row>2</xdr:row>
      <xdr:rowOff>209550</xdr:rowOff>
    </xdr:to>
    <xdr:sp macro="[0]!NextTab">
      <xdr:nvSpPr>
        <xdr:cNvPr id="2" name="Striped Right Arrow 2"/>
        <xdr:cNvSpPr>
          <a:spLocks/>
        </xdr:cNvSpPr>
      </xdr:nvSpPr>
      <xdr:spPr>
        <a:xfrm>
          <a:off x="6191250" y="4667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2</xdr:row>
      <xdr:rowOff>266700</xdr:rowOff>
    </xdr:from>
    <xdr:to>
      <xdr:col>6</xdr:col>
      <xdr:colOff>428625</xdr:colOff>
      <xdr:row>3</xdr:row>
      <xdr:rowOff>47625</xdr:rowOff>
    </xdr:to>
    <xdr:sp macro="[0]!PreviousTab">
      <xdr:nvSpPr>
        <xdr:cNvPr id="3" name="Striped Right Arrow 3"/>
        <xdr:cNvSpPr>
          <a:spLocks/>
        </xdr:cNvSpPr>
      </xdr:nvSpPr>
      <xdr:spPr>
        <a:xfrm rot="10800000">
          <a:off x="6191250" y="6572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114300</xdr:colOff>
      <xdr:row>0</xdr:row>
      <xdr:rowOff>76200</xdr:rowOff>
    </xdr:from>
    <xdr:to>
      <xdr:col>6</xdr:col>
      <xdr:colOff>485775</xdr:colOff>
      <xdr:row>2</xdr:row>
      <xdr:rowOff>57150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34100" y="76200"/>
          <a:ext cx="371475" cy="371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0</xdr:row>
      <xdr:rowOff>66675</xdr:rowOff>
    </xdr:from>
    <xdr:to>
      <xdr:col>6</xdr:col>
      <xdr:colOff>504825</xdr:colOff>
      <xdr:row>3</xdr:row>
      <xdr:rowOff>85725</xdr:rowOff>
    </xdr:to>
    <xdr:sp>
      <xdr:nvSpPr>
        <xdr:cNvPr id="1" name="Rounded Rectangle 1"/>
        <xdr:cNvSpPr>
          <a:spLocks/>
        </xdr:cNvSpPr>
      </xdr:nvSpPr>
      <xdr:spPr>
        <a:xfrm>
          <a:off x="6134100" y="6667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xdr:row>
      <xdr:rowOff>47625</xdr:rowOff>
    </xdr:from>
    <xdr:to>
      <xdr:col>6</xdr:col>
      <xdr:colOff>438150</xdr:colOff>
      <xdr:row>2</xdr:row>
      <xdr:rowOff>180975</xdr:rowOff>
    </xdr:to>
    <xdr:sp macro="[0]!NextTab">
      <xdr:nvSpPr>
        <xdr:cNvPr id="2" name="Striped Right Arrow 2"/>
        <xdr:cNvSpPr>
          <a:spLocks/>
        </xdr:cNvSpPr>
      </xdr:nvSpPr>
      <xdr:spPr>
        <a:xfrm>
          <a:off x="6200775" y="4381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xdr:row>
      <xdr:rowOff>238125</xdr:rowOff>
    </xdr:from>
    <xdr:to>
      <xdr:col>6</xdr:col>
      <xdr:colOff>438150</xdr:colOff>
      <xdr:row>3</xdr:row>
      <xdr:rowOff>19050</xdr:rowOff>
    </xdr:to>
    <xdr:sp macro="[0]!PreviousTab">
      <xdr:nvSpPr>
        <xdr:cNvPr id="3" name="Striped Right Arrow 3"/>
        <xdr:cNvSpPr>
          <a:spLocks/>
        </xdr:cNvSpPr>
      </xdr:nvSpPr>
      <xdr:spPr>
        <a:xfrm rot="10800000">
          <a:off x="6200775" y="6286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47625</xdr:rowOff>
    </xdr:from>
    <xdr:to>
      <xdr:col>6</xdr:col>
      <xdr:colOff>495300</xdr:colOff>
      <xdr:row>2</xdr:row>
      <xdr:rowOff>28575</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43625" y="47625"/>
          <a:ext cx="371475" cy="371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95250</xdr:rowOff>
    </xdr:from>
    <xdr:to>
      <xdr:col>6</xdr:col>
      <xdr:colOff>485775</xdr:colOff>
      <xdr:row>3</xdr:row>
      <xdr:rowOff>266700</xdr:rowOff>
    </xdr:to>
    <xdr:sp>
      <xdr:nvSpPr>
        <xdr:cNvPr id="1" name="Rounded Rectangle 1"/>
        <xdr:cNvSpPr>
          <a:spLocks/>
        </xdr:cNvSpPr>
      </xdr:nvSpPr>
      <xdr:spPr>
        <a:xfrm>
          <a:off x="6115050" y="952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xdr:row>
      <xdr:rowOff>76200</xdr:rowOff>
    </xdr:from>
    <xdr:to>
      <xdr:col>6</xdr:col>
      <xdr:colOff>419100</xdr:colOff>
      <xdr:row>3</xdr:row>
      <xdr:rowOff>9525</xdr:rowOff>
    </xdr:to>
    <xdr:sp macro="[0]!NextTab">
      <xdr:nvSpPr>
        <xdr:cNvPr id="2" name="Striped Right Arrow 2"/>
        <xdr:cNvSpPr>
          <a:spLocks/>
        </xdr:cNvSpPr>
      </xdr:nvSpPr>
      <xdr:spPr>
        <a:xfrm>
          <a:off x="6181725" y="4667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3</xdr:row>
      <xdr:rowOff>66675</xdr:rowOff>
    </xdr:from>
    <xdr:to>
      <xdr:col>6</xdr:col>
      <xdr:colOff>419100</xdr:colOff>
      <xdr:row>3</xdr:row>
      <xdr:rowOff>200025</xdr:rowOff>
    </xdr:to>
    <xdr:sp macro="[0]!PreviousTab">
      <xdr:nvSpPr>
        <xdr:cNvPr id="3" name="Striped Right Arrow 3"/>
        <xdr:cNvSpPr>
          <a:spLocks/>
        </xdr:cNvSpPr>
      </xdr:nvSpPr>
      <xdr:spPr>
        <a:xfrm rot="10800000">
          <a:off x="6181725" y="6572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104775</xdr:colOff>
      <xdr:row>0</xdr:row>
      <xdr:rowOff>76200</xdr:rowOff>
    </xdr:from>
    <xdr:to>
      <xdr:col>6</xdr:col>
      <xdr:colOff>476250</xdr:colOff>
      <xdr:row>2</xdr:row>
      <xdr:rowOff>57150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24575" y="76200"/>
          <a:ext cx="371475" cy="371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104775</xdr:rowOff>
    </xdr:from>
    <xdr:to>
      <xdr:col>6</xdr:col>
      <xdr:colOff>495300</xdr:colOff>
      <xdr:row>3</xdr:row>
      <xdr:rowOff>276225</xdr:rowOff>
    </xdr:to>
    <xdr:sp>
      <xdr:nvSpPr>
        <xdr:cNvPr id="1" name="Rounded Rectangle 1"/>
        <xdr:cNvSpPr>
          <a:spLocks/>
        </xdr:cNvSpPr>
      </xdr:nvSpPr>
      <xdr:spPr>
        <a:xfrm>
          <a:off x="6124575" y="10477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2</xdr:row>
      <xdr:rowOff>85725</xdr:rowOff>
    </xdr:from>
    <xdr:to>
      <xdr:col>6</xdr:col>
      <xdr:colOff>428625</xdr:colOff>
      <xdr:row>3</xdr:row>
      <xdr:rowOff>19050</xdr:rowOff>
    </xdr:to>
    <xdr:sp macro="[0]!NextTab">
      <xdr:nvSpPr>
        <xdr:cNvPr id="2" name="Striped Right Arrow 2"/>
        <xdr:cNvSpPr>
          <a:spLocks/>
        </xdr:cNvSpPr>
      </xdr:nvSpPr>
      <xdr:spPr>
        <a:xfrm>
          <a:off x="6191250" y="4762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3</xdr:row>
      <xdr:rowOff>76200</xdr:rowOff>
    </xdr:from>
    <xdr:to>
      <xdr:col>6</xdr:col>
      <xdr:colOff>428625</xdr:colOff>
      <xdr:row>3</xdr:row>
      <xdr:rowOff>209550</xdr:rowOff>
    </xdr:to>
    <xdr:sp macro="[0]!PreviousTab">
      <xdr:nvSpPr>
        <xdr:cNvPr id="3" name="Striped Right Arrow 3"/>
        <xdr:cNvSpPr>
          <a:spLocks/>
        </xdr:cNvSpPr>
      </xdr:nvSpPr>
      <xdr:spPr>
        <a:xfrm rot="10800000">
          <a:off x="6191250" y="6667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114300</xdr:colOff>
      <xdr:row>0</xdr:row>
      <xdr:rowOff>85725</xdr:rowOff>
    </xdr:from>
    <xdr:to>
      <xdr:col>6</xdr:col>
      <xdr:colOff>485775</xdr:colOff>
      <xdr:row>2</xdr:row>
      <xdr:rowOff>66675</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34100" y="85725"/>
          <a:ext cx="371475" cy="3714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0</xdr:row>
      <xdr:rowOff>85725</xdr:rowOff>
    </xdr:from>
    <xdr:to>
      <xdr:col>7</xdr:col>
      <xdr:colOff>485775</xdr:colOff>
      <xdr:row>4</xdr:row>
      <xdr:rowOff>95250</xdr:rowOff>
    </xdr:to>
    <xdr:sp>
      <xdr:nvSpPr>
        <xdr:cNvPr id="1" name="Rounded Rectangle 1"/>
        <xdr:cNvSpPr>
          <a:spLocks/>
        </xdr:cNvSpPr>
      </xdr:nvSpPr>
      <xdr:spPr>
        <a:xfrm>
          <a:off x="6143625" y="8572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2</xdr:row>
      <xdr:rowOff>66675</xdr:rowOff>
    </xdr:from>
    <xdr:to>
      <xdr:col>7</xdr:col>
      <xdr:colOff>419100</xdr:colOff>
      <xdr:row>3</xdr:row>
      <xdr:rowOff>0</xdr:rowOff>
    </xdr:to>
    <xdr:sp macro="[0]!NextTab">
      <xdr:nvSpPr>
        <xdr:cNvPr id="2" name="Striped Right Arrow 2"/>
        <xdr:cNvSpPr>
          <a:spLocks/>
        </xdr:cNvSpPr>
      </xdr:nvSpPr>
      <xdr:spPr>
        <a:xfrm>
          <a:off x="6210300" y="4572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3</xdr:row>
      <xdr:rowOff>57150</xdr:rowOff>
    </xdr:from>
    <xdr:to>
      <xdr:col>7</xdr:col>
      <xdr:colOff>419100</xdr:colOff>
      <xdr:row>4</xdr:row>
      <xdr:rowOff>28575</xdr:rowOff>
    </xdr:to>
    <xdr:sp macro="[0]!PreviousTab">
      <xdr:nvSpPr>
        <xdr:cNvPr id="3" name="Striped Right Arrow 3"/>
        <xdr:cNvSpPr>
          <a:spLocks/>
        </xdr:cNvSpPr>
      </xdr:nvSpPr>
      <xdr:spPr>
        <a:xfrm rot="10800000">
          <a:off x="6210300" y="6477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104775</xdr:colOff>
      <xdr:row>0</xdr:row>
      <xdr:rowOff>66675</xdr:rowOff>
    </xdr:from>
    <xdr:to>
      <xdr:col>7</xdr:col>
      <xdr:colOff>476250</xdr:colOff>
      <xdr:row>2</xdr:row>
      <xdr:rowOff>47625</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53150" y="66675"/>
          <a:ext cx="371475" cy="371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76200</xdr:rowOff>
    </xdr:from>
    <xdr:to>
      <xdr:col>7</xdr:col>
      <xdr:colOff>514350</xdr:colOff>
      <xdr:row>4</xdr:row>
      <xdr:rowOff>85725</xdr:rowOff>
    </xdr:to>
    <xdr:sp>
      <xdr:nvSpPr>
        <xdr:cNvPr id="1" name="Rounded Rectangle 1"/>
        <xdr:cNvSpPr>
          <a:spLocks/>
        </xdr:cNvSpPr>
      </xdr:nvSpPr>
      <xdr:spPr>
        <a:xfrm>
          <a:off x="6172200" y="7620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xdr:row>
      <xdr:rowOff>57150</xdr:rowOff>
    </xdr:from>
    <xdr:to>
      <xdr:col>7</xdr:col>
      <xdr:colOff>447675</xdr:colOff>
      <xdr:row>2</xdr:row>
      <xdr:rowOff>190500</xdr:rowOff>
    </xdr:to>
    <xdr:sp macro="[0]!NextTab">
      <xdr:nvSpPr>
        <xdr:cNvPr id="2" name="Striped Right Arrow 2"/>
        <xdr:cNvSpPr>
          <a:spLocks/>
        </xdr:cNvSpPr>
      </xdr:nvSpPr>
      <xdr:spPr>
        <a:xfrm>
          <a:off x="6238875" y="44767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3</xdr:row>
      <xdr:rowOff>47625</xdr:rowOff>
    </xdr:from>
    <xdr:to>
      <xdr:col>7</xdr:col>
      <xdr:colOff>447675</xdr:colOff>
      <xdr:row>4</xdr:row>
      <xdr:rowOff>19050</xdr:rowOff>
    </xdr:to>
    <xdr:sp macro="[0]!PreviousTab">
      <xdr:nvSpPr>
        <xdr:cNvPr id="3" name="Striped Right Arrow 3"/>
        <xdr:cNvSpPr>
          <a:spLocks/>
        </xdr:cNvSpPr>
      </xdr:nvSpPr>
      <xdr:spPr>
        <a:xfrm rot="10800000">
          <a:off x="6238875" y="63817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133350</xdr:colOff>
      <xdr:row>0</xdr:row>
      <xdr:rowOff>57150</xdr:rowOff>
    </xdr:from>
    <xdr:to>
      <xdr:col>7</xdr:col>
      <xdr:colOff>504825</xdr:colOff>
      <xdr:row>2</xdr:row>
      <xdr:rowOff>38100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81725" y="57150"/>
          <a:ext cx="3714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0</xdr:row>
      <xdr:rowOff>123825</xdr:rowOff>
    </xdr:from>
    <xdr:to>
      <xdr:col>4</xdr:col>
      <xdr:colOff>504825</xdr:colOff>
      <xdr:row>4</xdr:row>
      <xdr:rowOff>171450</xdr:rowOff>
    </xdr:to>
    <xdr:sp>
      <xdr:nvSpPr>
        <xdr:cNvPr id="1" name="Rounded Rectangle 7"/>
        <xdr:cNvSpPr>
          <a:spLocks/>
        </xdr:cNvSpPr>
      </xdr:nvSpPr>
      <xdr:spPr>
        <a:xfrm>
          <a:off x="5848350" y="12382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2</xdr:row>
      <xdr:rowOff>104775</xdr:rowOff>
    </xdr:from>
    <xdr:to>
      <xdr:col>4</xdr:col>
      <xdr:colOff>438150</xdr:colOff>
      <xdr:row>3</xdr:row>
      <xdr:rowOff>76200</xdr:rowOff>
    </xdr:to>
    <xdr:sp macro="[0]!NextTab">
      <xdr:nvSpPr>
        <xdr:cNvPr id="2" name="Striped Right Arrow 2"/>
        <xdr:cNvSpPr>
          <a:spLocks/>
        </xdr:cNvSpPr>
      </xdr:nvSpPr>
      <xdr:spPr>
        <a:xfrm>
          <a:off x="5915025" y="4953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3</xdr:row>
      <xdr:rowOff>133350</xdr:rowOff>
    </xdr:from>
    <xdr:to>
      <xdr:col>4</xdr:col>
      <xdr:colOff>438150</xdr:colOff>
      <xdr:row>4</xdr:row>
      <xdr:rowOff>104775</xdr:rowOff>
    </xdr:to>
    <xdr:sp macro="[0]!PreviousTab">
      <xdr:nvSpPr>
        <xdr:cNvPr id="3" name="Striped Right Arrow 4"/>
        <xdr:cNvSpPr>
          <a:spLocks/>
        </xdr:cNvSpPr>
      </xdr:nvSpPr>
      <xdr:spPr>
        <a:xfrm rot="10800000">
          <a:off x="5915025" y="6858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123825</xdr:colOff>
      <xdr:row>0</xdr:row>
      <xdr:rowOff>104775</xdr:rowOff>
    </xdr:from>
    <xdr:to>
      <xdr:col>4</xdr:col>
      <xdr:colOff>495300</xdr:colOff>
      <xdr:row>2</xdr:row>
      <xdr:rowOff>85725</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5857875" y="104775"/>
          <a:ext cx="371475" cy="371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0</xdr:row>
      <xdr:rowOff>95250</xdr:rowOff>
    </xdr:from>
    <xdr:to>
      <xdr:col>3</xdr:col>
      <xdr:colOff>495300</xdr:colOff>
      <xdr:row>3</xdr:row>
      <xdr:rowOff>104775</xdr:rowOff>
    </xdr:to>
    <xdr:sp>
      <xdr:nvSpPr>
        <xdr:cNvPr id="1" name="Rounded Rectangle 1"/>
        <xdr:cNvSpPr>
          <a:spLocks/>
        </xdr:cNvSpPr>
      </xdr:nvSpPr>
      <xdr:spPr>
        <a:xfrm>
          <a:off x="5667375" y="952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xdr:row>
      <xdr:rowOff>238125</xdr:rowOff>
    </xdr:from>
    <xdr:to>
      <xdr:col>3</xdr:col>
      <xdr:colOff>428625</xdr:colOff>
      <xdr:row>2</xdr:row>
      <xdr:rowOff>9525</xdr:rowOff>
    </xdr:to>
    <xdr:sp macro="[0]!NextTab">
      <xdr:nvSpPr>
        <xdr:cNvPr id="2" name="Striped Right Arrow 2"/>
        <xdr:cNvSpPr>
          <a:spLocks/>
        </xdr:cNvSpPr>
      </xdr:nvSpPr>
      <xdr:spPr>
        <a:xfrm>
          <a:off x="5734050" y="4667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2</xdr:row>
      <xdr:rowOff>66675</xdr:rowOff>
    </xdr:from>
    <xdr:to>
      <xdr:col>3</xdr:col>
      <xdr:colOff>428625</xdr:colOff>
      <xdr:row>3</xdr:row>
      <xdr:rowOff>38100</xdr:rowOff>
    </xdr:to>
    <xdr:sp macro="[0]!PreviousTab">
      <xdr:nvSpPr>
        <xdr:cNvPr id="3" name="Striped Right Arrow 3"/>
        <xdr:cNvSpPr>
          <a:spLocks/>
        </xdr:cNvSpPr>
      </xdr:nvSpPr>
      <xdr:spPr>
        <a:xfrm rot="10800000">
          <a:off x="5734050" y="6572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114300</xdr:colOff>
      <xdr:row>0</xdr:row>
      <xdr:rowOff>76200</xdr:rowOff>
    </xdr:from>
    <xdr:to>
      <xdr:col>3</xdr:col>
      <xdr:colOff>485775</xdr:colOff>
      <xdr:row>1</xdr:row>
      <xdr:rowOff>219075</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5676900" y="76200"/>
          <a:ext cx="371475" cy="371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85725</xdr:rowOff>
    </xdr:from>
    <xdr:to>
      <xdr:col>3</xdr:col>
      <xdr:colOff>504825</xdr:colOff>
      <xdr:row>3</xdr:row>
      <xdr:rowOff>95250</xdr:rowOff>
    </xdr:to>
    <xdr:sp>
      <xdr:nvSpPr>
        <xdr:cNvPr id="1" name="Rounded Rectangle 1"/>
        <xdr:cNvSpPr>
          <a:spLocks/>
        </xdr:cNvSpPr>
      </xdr:nvSpPr>
      <xdr:spPr>
        <a:xfrm>
          <a:off x="5676900" y="8572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xdr:row>
      <xdr:rowOff>228600</xdr:rowOff>
    </xdr:from>
    <xdr:to>
      <xdr:col>3</xdr:col>
      <xdr:colOff>438150</xdr:colOff>
      <xdr:row>2</xdr:row>
      <xdr:rowOff>0</xdr:rowOff>
    </xdr:to>
    <xdr:sp macro="[0]!NextTab">
      <xdr:nvSpPr>
        <xdr:cNvPr id="2" name="Striped Right Arrow 2"/>
        <xdr:cNvSpPr>
          <a:spLocks/>
        </xdr:cNvSpPr>
      </xdr:nvSpPr>
      <xdr:spPr>
        <a:xfrm>
          <a:off x="5743575" y="4572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2</xdr:row>
      <xdr:rowOff>57150</xdr:rowOff>
    </xdr:from>
    <xdr:to>
      <xdr:col>3</xdr:col>
      <xdr:colOff>438150</xdr:colOff>
      <xdr:row>3</xdr:row>
      <xdr:rowOff>28575</xdr:rowOff>
    </xdr:to>
    <xdr:sp macro="[0]!PreviousTab">
      <xdr:nvSpPr>
        <xdr:cNvPr id="3" name="Striped Right Arrow 3"/>
        <xdr:cNvSpPr>
          <a:spLocks/>
        </xdr:cNvSpPr>
      </xdr:nvSpPr>
      <xdr:spPr>
        <a:xfrm rot="10800000">
          <a:off x="5743575" y="6477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123825</xdr:colOff>
      <xdr:row>0</xdr:row>
      <xdr:rowOff>66675</xdr:rowOff>
    </xdr:from>
    <xdr:to>
      <xdr:col>3</xdr:col>
      <xdr:colOff>495300</xdr:colOff>
      <xdr:row>1</xdr:row>
      <xdr:rowOff>209550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5686425" y="66675"/>
          <a:ext cx="371475" cy="3714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95250</xdr:rowOff>
    </xdr:from>
    <xdr:to>
      <xdr:col>6</xdr:col>
      <xdr:colOff>514350</xdr:colOff>
      <xdr:row>3</xdr:row>
      <xdr:rowOff>104775</xdr:rowOff>
    </xdr:to>
    <xdr:sp>
      <xdr:nvSpPr>
        <xdr:cNvPr id="1" name="Rounded Rectangle 1"/>
        <xdr:cNvSpPr>
          <a:spLocks/>
        </xdr:cNvSpPr>
      </xdr:nvSpPr>
      <xdr:spPr>
        <a:xfrm>
          <a:off x="5438775" y="952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xdr:row>
      <xdr:rowOff>76200</xdr:rowOff>
    </xdr:from>
    <xdr:to>
      <xdr:col>6</xdr:col>
      <xdr:colOff>447675</xdr:colOff>
      <xdr:row>2</xdr:row>
      <xdr:rowOff>209550</xdr:rowOff>
    </xdr:to>
    <xdr:sp macro="[0]!NextTab">
      <xdr:nvSpPr>
        <xdr:cNvPr id="2" name="Striped Right Arrow 2"/>
        <xdr:cNvSpPr>
          <a:spLocks/>
        </xdr:cNvSpPr>
      </xdr:nvSpPr>
      <xdr:spPr>
        <a:xfrm>
          <a:off x="5505450" y="4667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xdr:row>
      <xdr:rowOff>266700</xdr:rowOff>
    </xdr:from>
    <xdr:to>
      <xdr:col>6</xdr:col>
      <xdr:colOff>447675</xdr:colOff>
      <xdr:row>3</xdr:row>
      <xdr:rowOff>38100</xdr:rowOff>
    </xdr:to>
    <xdr:sp macro="[0]!PreviousTab">
      <xdr:nvSpPr>
        <xdr:cNvPr id="3" name="Striped Right Arrow 3"/>
        <xdr:cNvSpPr>
          <a:spLocks/>
        </xdr:cNvSpPr>
      </xdr:nvSpPr>
      <xdr:spPr>
        <a:xfrm rot="10800000">
          <a:off x="5505450" y="6572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133350</xdr:colOff>
      <xdr:row>0</xdr:row>
      <xdr:rowOff>76200</xdr:rowOff>
    </xdr:from>
    <xdr:to>
      <xdr:col>6</xdr:col>
      <xdr:colOff>504825</xdr:colOff>
      <xdr:row>2</xdr:row>
      <xdr:rowOff>57150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5448300" y="76200"/>
          <a:ext cx="371475" cy="3714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104775</xdr:rowOff>
    </xdr:from>
    <xdr:to>
      <xdr:col>6</xdr:col>
      <xdr:colOff>514350</xdr:colOff>
      <xdr:row>3</xdr:row>
      <xdr:rowOff>114300</xdr:rowOff>
    </xdr:to>
    <xdr:sp>
      <xdr:nvSpPr>
        <xdr:cNvPr id="1" name="Rounded Rectangle 1"/>
        <xdr:cNvSpPr>
          <a:spLocks/>
        </xdr:cNvSpPr>
      </xdr:nvSpPr>
      <xdr:spPr>
        <a:xfrm>
          <a:off x="5438775" y="10477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xdr:row>
      <xdr:rowOff>85725</xdr:rowOff>
    </xdr:from>
    <xdr:to>
      <xdr:col>6</xdr:col>
      <xdr:colOff>447675</xdr:colOff>
      <xdr:row>2</xdr:row>
      <xdr:rowOff>219075</xdr:rowOff>
    </xdr:to>
    <xdr:sp macro="[0]!NextTab">
      <xdr:nvSpPr>
        <xdr:cNvPr id="2" name="Striped Right Arrow 2"/>
        <xdr:cNvSpPr>
          <a:spLocks/>
        </xdr:cNvSpPr>
      </xdr:nvSpPr>
      <xdr:spPr>
        <a:xfrm>
          <a:off x="5505450" y="4762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xdr:row>
      <xdr:rowOff>276225</xdr:rowOff>
    </xdr:from>
    <xdr:to>
      <xdr:col>6</xdr:col>
      <xdr:colOff>447675</xdr:colOff>
      <xdr:row>3</xdr:row>
      <xdr:rowOff>47625</xdr:rowOff>
    </xdr:to>
    <xdr:sp macro="[0]!PreviousTab">
      <xdr:nvSpPr>
        <xdr:cNvPr id="3" name="Striped Right Arrow 3"/>
        <xdr:cNvSpPr>
          <a:spLocks/>
        </xdr:cNvSpPr>
      </xdr:nvSpPr>
      <xdr:spPr>
        <a:xfrm rot="10800000">
          <a:off x="5505450" y="6667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133350</xdr:colOff>
      <xdr:row>0</xdr:row>
      <xdr:rowOff>85725</xdr:rowOff>
    </xdr:from>
    <xdr:to>
      <xdr:col>6</xdr:col>
      <xdr:colOff>504825</xdr:colOff>
      <xdr:row>2</xdr:row>
      <xdr:rowOff>66675</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5448300" y="85725"/>
          <a:ext cx="371475" cy="3714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114300</xdr:rowOff>
    </xdr:from>
    <xdr:to>
      <xdr:col>5</xdr:col>
      <xdr:colOff>504825</xdr:colOff>
      <xdr:row>3</xdr:row>
      <xdr:rowOff>133350</xdr:rowOff>
    </xdr:to>
    <xdr:sp>
      <xdr:nvSpPr>
        <xdr:cNvPr id="1" name="Rounded Rectangle 1"/>
        <xdr:cNvSpPr>
          <a:spLocks/>
        </xdr:cNvSpPr>
      </xdr:nvSpPr>
      <xdr:spPr>
        <a:xfrm>
          <a:off x="6067425" y="11430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2</xdr:row>
      <xdr:rowOff>95250</xdr:rowOff>
    </xdr:from>
    <xdr:to>
      <xdr:col>5</xdr:col>
      <xdr:colOff>438150</xdr:colOff>
      <xdr:row>2</xdr:row>
      <xdr:rowOff>228600</xdr:rowOff>
    </xdr:to>
    <xdr:sp macro="[0]!NextTab">
      <xdr:nvSpPr>
        <xdr:cNvPr id="2" name="Striped Right Arrow 2"/>
        <xdr:cNvSpPr>
          <a:spLocks/>
        </xdr:cNvSpPr>
      </xdr:nvSpPr>
      <xdr:spPr>
        <a:xfrm>
          <a:off x="6134100" y="48577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2</xdr:row>
      <xdr:rowOff>285750</xdr:rowOff>
    </xdr:from>
    <xdr:to>
      <xdr:col>5</xdr:col>
      <xdr:colOff>438150</xdr:colOff>
      <xdr:row>3</xdr:row>
      <xdr:rowOff>66675</xdr:rowOff>
    </xdr:to>
    <xdr:sp macro="[0]!PreviousTab">
      <xdr:nvSpPr>
        <xdr:cNvPr id="3" name="Striped Right Arrow 3"/>
        <xdr:cNvSpPr>
          <a:spLocks/>
        </xdr:cNvSpPr>
      </xdr:nvSpPr>
      <xdr:spPr>
        <a:xfrm rot="10800000">
          <a:off x="6134100" y="67627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123825</xdr:colOff>
      <xdr:row>0</xdr:row>
      <xdr:rowOff>95250</xdr:rowOff>
    </xdr:from>
    <xdr:to>
      <xdr:col>5</xdr:col>
      <xdr:colOff>495300</xdr:colOff>
      <xdr:row>2</xdr:row>
      <xdr:rowOff>76200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076950" y="95250"/>
          <a:ext cx="371475" cy="3714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0</xdr:row>
      <xdr:rowOff>95250</xdr:rowOff>
    </xdr:from>
    <xdr:to>
      <xdr:col>6</xdr:col>
      <xdr:colOff>504825</xdr:colOff>
      <xdr:row>3</xdr:row>
      <xdr:rowOff>266700</xdr:rowOff>
    </xdr:to>
    <xdr:sp>
      <xdr:nvSpPr>
        <xdr:cNvPr id="1" name="Rounded Rectangle 1"/>
        <xdr:cNvSpPr>
          <a:spLocks/>
        </xdr:cNvSpPr>
      </xdr:nvSpPr>
      <xdr:spPr>
        <a:xfrm>
          <a:off x="6191250" y="952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xdr:row>
      <xdr:rowOff>76200</xdr:rowOff>
    </xdr:from>
    <xdr:to>
      <xdr:col>6</xdr:col>
      <xdr:colOff>438150</xdr:colOff>
      <xdr:row>3</xdr:row>
      <xdr:rowOff>9525</xdr:rowOff>
    </xdr:to>
    <xdr:sp macro="[0]!NextTab">
      <xdr:nvSpPr>
        <xdr:cNvPr id="2" name="Striped Right Arrow 2"/>
        <xdr:cNvSpPr>
          <a:spLocks/>
        </xdr:cNvSpPr>
      </xdr:nvSpPr>
      <xdr:spPr>
        <a:xfrm>
          <a:off x="6257925" y="4667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3</xdr:row>
      <xdr:rowOff>66675</xdr:rowOff>
    </xdr:from>
    <xdr:to>
      <xdr:col>6</xdr:col>
      <xdr:colOff>438150</xdr:colOff>
      <xdr:row>3</xdr:row>
      <xdr:rowOff>200025</xdr:rowOff>
    </xdr:to>
    <xdr:sp macro="[0]!PreviousTab">
      <xdr:nvSpPr>
        <xdr:cNvPr id="3" name="Striped Right Arrow 3"/>
        <xdr:cNvSpPr>
          <a:spLocks/>
        </xdr:cNvSpPr>
      </xdr:nvSpPr>
      <xdr:spPr>
        <a:xfrm rot="10800000">
          <a:off x="6257925" y="6572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76200</xdr:rowOff>
    </xdr:from>
    <xdr:to>
      <xdr:col>6</xdr:col>
      <xdr:colOff>495300</xdr:colOff>
      <xdr:row>2</xdr:row>
      <xdr:rowOff>57150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200775" y="76200"/>
          <a:ext cx="371475" cy="3714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95250</xdr:rowOff>
    </xdr:from>
    <xdr:to>
      <xdr:col>11</xdr:col>
      <xdr:colOff>514350</xdr:colOff>
      <xdr:row>2</xdr:row>
      <xdr:rowOff>466725</xdr:rowOff>
    </xdr:to>
    <xdr:sp>
      <xdr:nvSpPr>
        <xdr:cNvPr id="1" name="Rounded Rectangle 1"/>
        <xdr:cNvSpPr>
          <a:spLocks/>
        </xdr:cNvSpPr>
      </xdr:nvSpPr>
      <xdr:spPr>
        <a:xfrm>
          <a:off x="6153150" y="952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2</xdr:row>
      <xdr:rowOff>76200</xdr:rowOff>
    </xdr:from>
    <xdr:to>
      <xdr:col>11</xdr:col>
      <xdr:colOff>447675</xdr:colOff>
      <xdr:row>2</xdr:row>
      <xdr:rowOff>209550</xdr:rowOff>
    </xdr:to>
    <xdr:sp macro="[0]!NextTab">
      <xdr:nvSpPr>
        <xdr:cNvPr id="2" name="Striped Right Arrow 2"/>
        <xdr:cNvSpPr>
          <a:spLocks/>
        </xdr:cNvSpPr>
      </xdr:nvSpPr>
      <xdr:spPr>
        <a:xfrm>
          <a:off x="6219825" y="4667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2</xdr:row>
      <xdr:rowOff>266700</xdr:rowOff>
    </xdr:from>
    <xdr:to>
      <xdr:col>11</xdr:col>
      <xdr:colOff>447675</xdr:colOff>
      <xdr:row>2</xdr:row>
      <xdr:rowOff>400050</xdr:rowOff>
    </xdr:to>
    <xdr:sp macro="[0]!PreviousTab">
      <xdr:nvSpPr>
        <xdr:cNvPr id="3" name="Striped Right Arrow 3"/>
        <xdr:cNvSpPr>
          <a:spLocks/>
        </xdr:cNvSpPr>
      </xdr:nvSpPr>
      <xdr:spPr>
        <a:xfrm rot="10800000">
          <a:off x="6219825" y="6572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133350</xdr:colOff>
      <xdr:row>0</xdr:row>
      <xdr:rowOff>76200</xdr:rowOff>
    </xdr:from>
    <xdr:to>
      <xdr:col>11</xdr:col>
      <xdr:colOff>504825</xdr:colOff>
      <xdr:row>2</xdr:row>
      <xdr:rowOff>57150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62675" y="76200"/>
          <a:ext cx="371475" cy="3714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95250</xdr:rowOff>
    </xdr:from>
    <xdr:to>
      <xdr:col>11</xdr:col>
      <xdr:colOff>514350</xdr:colOff>
      <xdr:row>2</xdr:row>
      <xdr:rowOff>466725</xdr:rowOff>
    </xdr:to>
    <xdr:sp>
      <xdr:nvSpPr>
        <xdr:cNvPr id="1" name="Rounded Rectangle 1"/>
        <xdr:cNvSpPr>
          <a:spLocks/>
        </xdr:cNvSpPr>
      </xdr:nvSpPr>
      <xdr:spPr>
        <a:xfrm>
          <a:off x="6153150" y="952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2</xdr:row>
      <xdr:rowOff>76200</xdr:rowOff>
    </xdr:from>
    <xdr:to>
      <xdr:col>11</xdr:col>
      <xdr:colOff>447675</xdr:colOff>
      <xdr:row>2</xdr:row>
      <xdr:rowOff>209550</xdr:rowOff>
    </xdr:to>
    <xdr:sp macro="[0]!NextTab">
      <xdr:nvSpPr>
        <xdr:cNvPr id="2" name="Striped Right Arrow 2"/>
        <xdr:cNvSpPr>
          <a:spLocks/>
        </xdr:cNvSpPr>
      </xdr:nvSpPr>
      <xdr:spPr>
        <a:xfrm>
          <a:off x="6219825" y="4667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2</xdr:row>
      <xdr:rowOff>266700</xdr:rowOff>
    </xdr:from>
    <xdr:to>
      <xdr:col>11</xdr:col>
      <xdr:colOff>447675</xdr:colOff>
      <xdr:row>2</xdr:row>
      <xdr:rowOff>400050</xdr:rowOff>
    </xdr:to>
    <xdr:sp macro="[0]!PreviousTab">
      <xdr:nvSpPr>
        <xdr:cNvPr id="3" name="Striped Right Arrow 3"/>
        <xdr:cNvSpPr>
          <a:spLocks/>
        </xdr:cNvSpPr>
      </xdr:nvSpPr>
      <xdr:spPr>
        <a:xfrm rot="10800000">
          <a:off x="6219825" y="6572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133350</xdr:colOff>
      <xdr:row>0</xdr:row>
      <xdr:rowOff>76200</xdr:rowOff>
    </xdr:from>
    <xdr:to>
      <xdr:col>11</xdr:col>
      <xdr:colOff>504825</xdr:colOff>
      <xdr:row>2</xdr:row>
      <xdr:rowOff>57150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62675" y="76200"/>
          <a:ext cx="371475" cy="3714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0</xdr:row>
      <xdr:rowOff>95250</xdr:rowOff>
    </xdr:from>
    <xdr:to>
      <xdr:col>11</xdr:col>
      <xdr:colOff>495300</xdr:colOff>
      <xdr:row>2</xdr:row>
      <xdr:rowOff>466725</xdr:rowOff>
    </xdr:to>
    <xdr:sp>
      <xdr:nvSpPr>
        <xdr:cNvPr id="1" name="Rounded Rectangle 1"/>
        <xdr:cNvSpPr>
          <a:spLocks/>
        </xdr:cNvSpPr>
      </xdr:nvSpPr>
      <xdr:spPr>
        <a:xfrm>
          <a:off x="6134100" y="952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171450</xdr:colOff>
      <xdr:row>2</xdr:row>
      <xdr:rowOff>76200</xdr:rowOff>
    </xdr:from>
    <xdr:to>
      <xdr:col>11</xdr:col>
      <xdr:colOff>428625</xdr:colOff>
      <xdr:row>2</xdr:row>
      <xdr:rowOff>209550</xdr:rowOff>
    </xdr:to>
    <xdr:sp macro="[0]!NextTab">
      <xdr:nvSpPr>
        <xdr:cNvPr id="2" name="Striped Right Arrow 2"/>
        <xdr:cNvSpPr>
          <a:spLocks/>
        </xdr:cNvSpPr>
      </xdr:nvSpPr>
      <xdr:spPr>
        <a:xfrm>
          <a:off x="6200775" y="4667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171450</xdr:colOff>
      <xdr:row>2</xdr:row>
      <xdr:rowOff>266700</xdr:rowOff>
    </xdr:from>
    <xdr:to>
      <xdr:col>11</xdr:col>
      <xdr:colOff>428625</xdr:colOff>
      <xdr:row>2</xdr:row>
      <xdr:rowOff>400050</xdr:rowOff>
    </xdr:to>
    <xdr:sp macro="[0]!PreviousTab">
      <xdr:nvSpPr>
        <xdr:cNvPr id="3" name="Striped Right Arrow 3"/>
        <xdr:cNvSpPr>
          <a:spLocks/>
        </xdr:cNvSpPr>
      </xdr:nvSpPr>
      <xdr:spPr>
        <a:xfrm rot="10800000">
          <a:off x="6200775" y="6572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114300</xdr:colOff>
      <xdr:row>0</xdr:row>
      <xdr:rowOff>76200</xdr:rowOff>
    </xdr:from>
    <xdr:to>
      <xdr:col>11</xdr:col>
      <xdr:colOff>485775</xdr:colOff>
      <xdr:row>2</xdr:row>
      <xdr:rowOff>57150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43625" y="76200"/>
          <a:ext cx="371475" cy="3714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95250</xdr:rowOff>
    </xdr:from>
    <xdr:to>
      <xdr:col>11</xdr:col>
      <xdr:colOff>504825</xdr:colOff>
      <xdr:row>2</xdr:row>
      <xdr:rowOff>466725</xdr:rowOff>
    </xdr:to>
    <xdr:sp>
      <xdr:nvSpPr>
        <xdr:cNvPr id="1" name="Rounded Rectangle 1"/>
        <xdr:cNvSpPr>
          <a:spLocks/>
        </xdr:cNvSpPr>
      </xdr:nvSpPr>
      <xdr:spPr>
        <a:xfrm>
          <a:off x="6143625" y="952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180975</xdr:colOff>
      <xdr:row>2</xdr:row>
      <xdr:rowOff>76200</xdr:rowOff>
    </xdr:from>
    <xdr:to>
      <xdr:col>11</xdr:col>
      <xdr:colOff>438150</xdr:colOff>
      <xdr:row>2</xdr:row>
      <xdr:rowOff>209550</xdr:rowOff>
    </xdr:to>
    <xdr:sp macro="[0]!NextTab">
      <xdr:nvSpPr>
        <xdr:cNvPr id="2" name="Striped Right Arrow 2"/>
        <xdr:cNvSpPr>
          <a:spLocks/>
        </xdr:cNvSpPr>
      </xdr:nvSpPr>
      <xdr:spPr>
        <a:xfrm>
          <a:off x="6210300" y="4667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180975</xdr:colOff>
      <xdr:row>2</xdr:row>
      <xdr:rowOff>266700</xdr:rowOff>
    </xdr:from>
    <xdr:to>
      <xdr:col>11</xdr:col>
      <xdr:colOff>438150</xdr:colOff>
      <xdr:row>2</xdr:row>
      <xdr:rowOff>400050</xdr:rowOff>
    </xdr:to>
    <xdr:sp macro="[0]!PreviousTab">
      <xdr:nvSpPr>
        <xdr:cNvPr id="3" name="Striped Right Arrow 3"/>
        <xdr:cNvSpPr>
          <a:spLocks/>
        </xdr:cNvSpPr>
      </xdr:nvSpPr>
      <xdr:spPr>
        <a:xfrm rot="10800000">
          <a:off x="6210300" y="6572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123825</xdr:colOff>
      <xdr:row>0</xdr:row>
      <xdr:rowOff>76200</xdr:rowOff>
    </xdr:from>
    <xdr:to>
      <xdr:col>11</xdr:col>
      <xdr:colOff>495300</xdr:colOff>
      <xdr:row>2</xdr:row>
      <xdr:rowOff>57150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53150" y="76200"/>
          <a:ext cx="3714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104775</xdr:rowOff>
    </xdr:from>
    <xdr:to>
      <xdr:col>6</xdr:col>
      <xdr:colOff>523875</xdr:colOff>
      <xdr:row>3</xdr:row>
      <xdr:rowOff>123825</xdr:rowOff>
    </xdr:to>
    <xdr:sp>
      <xdr:nvSpPr>
        <xdr:cNvPr id="1" name="Rounded Rectangle 13"/>
        <xdr:cNvSpPr>
          <a:spLocks/>
        </xdr:cNvSpPr>
      </xdr:nvSpPr>
      <xdr:spPr>
        <a:xfrm>
          <a:off x="6153150" y="10477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2</xdr:row>
      <xdr:rowOff>85725</xdr:rowOff>
    </xdr:from>
    <xdr:to>
      <xdr:col>6</xdr:col>
      <xdr:colOff>457200</xdr:colOff>
      <xdr:row>2</xdr:row>
      <xdr:rowOff>219075</xdr:rowOff>
    </xdr:to>
    <xdr:sp macro="[0]!NextTab">
      <xdr:nvSpPr>
        <xdr:cNvPr id="2" name="Striped Right Arrow 14"/>
        <xdr:cNvSpPr>
          <a:spLocks/>
        </xdr:cNvSpPr>
      </xdr:nvSpPr>
      <xdr:spPr>
        <a:xfrm>
          <a:off x="6219825" y="4762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2</xdr:row>
      <xdr:rowOff>276225</xdr:rowOff>
    </xdr:from>
    <xdr:to>
      <xdr:col>6</xdr:col>
      <xdr:colOff>457200</xdr:colOff>
      <xdr:row>3</xdr:row>
      <xdr:rowOff>57150</xdr:rowOff>
    </xdr:to>
    <xdr:sp macro="[0]!PreviousTab">
      <xdr:nvSpPr>
        <xdr:cNvPr id="3" name="Striped Right Arrow 15"/>
        <xdr:cNvSpPr>
          <a:spLocks/>
        </xdr:cNvSpPr>
      </xdr:nvSpPr>
      <xdr:spPr>
        <a:xfrm rot="10800000">
          <a:off x="6219825" y="6667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142875</xdr:colOff>
      <xdr:row>0</xdr:row>
      <xdr:rowOff>85725</xdr:rowOff>
    </xdr:from>
    <xdr:to>
      <xdr:col>6</xdr:col>
      <xdr:colOff>514350</xdr:colOff>
      <xdr:row>2</xdr:row>
      <xdr:rowOff>66675</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62675" y="85725"/>
          <a:ext cx="371475" cy="371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0</xdr:row>
      <xdr:rowOff>114300</xdr:rowOff>
    </xdr:from>
    <xdr:to>
      <xdr:col>6</xdr:col>
      <xdr:colOff>504825</xdr:colOff>
      <xdr:row>3</xdr:row>
      <xdr:rowOff>323850</xdr:rowOff>
    </xdr:to>
    <xdr:sp>
      <xdr:nvSpPr>
        <xdr:cNvPr id="1" name="Rounded Rectangle 1"/>
        <xdr:cNvSpPr>
          <a:spLocks/>
        </xdr:cNvSpPr>
      </xdr:nvSpPr>
      <xdr:spPr>
        <a:xfrm>
          <a:off x="7886700" y="11430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xdr:row>
      <xdr:rowOff>95250</xdr:rowOff>
    </xdr:from>
    <xdr:to>
      <xdr:col>6</xdr:col>
      <xdr:colOff>438150</xdr:colOff>
      <xdr:row>3</xdr:row>
      <xdr:rowOff>66675</xdr:rowOff>
    </xdr:to>
    <xdr:sp macro="[0]!NextTab">
      <xdr:nvSpPr>
        <xdr:cNvPr id="2" name="Striped Right Arrow 2"/>
        <xdr:cNvSpPr>
          <a:spLocks/>
        </xdr:cNvSpPr>
      </xdr:nvSpPr>
      <xdr:spPr>
        <a:xfrm>
          <a:off x="7953375" y="48577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3</xdr:row>
      <xdr:rowOff>123825</xdr:rowOff>
    </xdr:from>
    <xdr:to>
      <xdr:col>6</xdr:col>
      <xdr:colOff>438150</xdr:colOff>
      <xdr:row>3</xdr:row>
      <xdr:rowOff>257175</xdr:rowOff>
    </xdr:to>
    <xdr:sp macro="[0]!PreviousTab">
      <xdr:nvSpPr>
        <xdr:cNvPr id="3" name="Striped Right Arrow 3"/>
        <xdr:cNvSpPr>
          <a:spLocks/>
        </xdr:cNvSpPr>
      </xdr:nvSpPr>
      <xdr:spPr>
        <a:xfrm rot="10800000">
          <a:off x="7953375" y="67627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95250</xdr:rowOff>
    </xdr:from>
    <xdr:to>
      <xdr:col>6</xdr:col>
      <xdr:colOff>495300</xdr:colOff>
      <xdr:row>2</xdr:row>
      <xdr:rowOff>76200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7896225" y="95250"/>
          <a:ext cx="371475" cy="3714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104775</xdr:rowOff>
    </xdr:from>
    <xdr:to>
      <xdr:col>6</xdr:col>
      <xdr:colOff>485775</xdr:colOff>
      <xdr:row>3</xdr:row>
      <xdr:rowOff>314325</xdr:rowOff>
    </xdr:to>
    <xdr:sp>
      <xdr:nvSpPr>
        <xdr:cNvPr id="1" name="Rounded Rectangle 1"/>
        <xdr:cNvSpPr>
          <a:spLocks/>
        </xdr:cNvSpPr>
      </xdr:nvSpPr>
      <xdr:spPr>
        <a:xfrm>
          <a:off x="7867650" y="10477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xdr:row>
      <xdr:rowOff>85725</xdr:rowOff>
    </xdr:from>
    <xdr:to>
      <xdr:col>6</xdr:col>
      <xdr:colOff>419100</xdr:colOff>
      <xdr:row>3</xdr:row>
      <xdr:rowOff>57150</xdr:rowOff>
    </xdr:to>
    <xdr:sp macro="[0]!NextTab">
      <xdr:nvSpPr>
        <xdr:cNvPr id="2" name="Striped Right Arrow 2"/>
        <xdr:cNvSpPr>
          <a:spLocks/>
        </xdr:cNvSpPr>
      </xdr:nvSpPr>
      <xdr:spPr>
        <a:xfrm>
          <a:off x="7934325" y="4762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3</xdr:row>
      <xdr:rowOff>114300</xdr:rowOff>
    </xdr:from>
    <xdr:to>
      <xdr:col>6</xdr:col>
      <xdr:colOff>419100</xdr:colOff>
      <xdr:row>3</xdr:row>
      <xdr:rowOff>247650</xdr:rowOff>
    </xdr:to>
    <xdr:sp macro="[0]!PreviousTab">
      <xdr:nvSpPr>
        <xdr:cNvPr id="3" name="Striped Right Arrow 3"/>
        <xdr:cNvSpPr>
          <a:spLocks/>
        </xdr:cNvSpPr>
      </xdr:nvSpPr>
      <xdr:spPr>
        <a:xfrm rot="10800000">
          <a:off x="7934325" y="6667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104775</xdr:colOff>
      <xdr:row>0</xdr:row>
      <xdr:rowOff>85725</xdr:rowOff>
    </xdr:from>
    <xdr:to>
      <xdr:col>6</xdr:col>
      <xdr:colOff>476250</xdr:colOff>
      <xdr:row>2</xdr:row>
      <xdr:rowOff>66675</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7877175" y="85725"/>
          <a:ext cx="371475" cy="3714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85725</xdr:rowOff>
    </xdr:from>
    <xdr:to>
      <xdr:col>2</xdr:col>
      <xdr:colOff>504825</xdr:colOff>
      <xdr:row>5</xdr:row>
      <xdr:rowOff>38100</xdr:rowOff>
    </xdr:to>
    <xdr:sp>
      <xdr:nvSpPr>
        <xdr:cNvPr id="1" name="Rounded Rectangle 1"/>
        <xdr:cNvSpPr>
          <a:spLocks/>
        </xdr:cNvSpPr>
      </xdr:nvSpPr>
      <xdr:spPr>
        <a:xfrm>
          <a:off x="6524625" y="8572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2</xdr:row>
      <xdr:rowOff>133350</xdr:rowOff>
    </xdr:from>
    <xdr:to>
      <xdr:col>2</xdr:col>
      <xdr:colOff>438150</xdr:colOff>
      <xdr:row>3</xdr:row>
      <xdr:rowOff>104775</xdr:rowOff>
    </xdr:to>
    <xdr:sp macro="[0]!NextTab">
      <xdr:nvSpPr>
        <xdr:cNvPr id="2" name="Striped Right Arrow 2"/>
        <xdr:cNvSpPr>
          <a:spLocks/>
        </xdr:cNvSpPr>
      </xdr:nvSpPr>
      <xdr:spPr>
        <a:xfrm>
          <a:off x="6591300" y="4572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4</xdr:row>
      <xdr:rowOff>0</xdr:rowOff>
    </xdr:from>
    <xdr:to>
      <xdr:col>2</xdr:col>
      <xdr:colOff>438150</xdr:colOff>
      <xdr:row>4</xdr:row>
      <xdr:rowOff>133350</xdr:rowOff>
    </xdr:to>
    <xdr:sp macro="[0]!PreviousTab">
      <xdr:nvSpPr>
        <xdr:cNvPr id="3" name="Striped Right Arrow 3"/>
        <xdr:cNvSpPr>
          <a:spLocks/>
        </xdr:cNvSpPr>
      </xdr:nvSpPr>
      <xdr:spPr>
        <a:xfrm rot="10800000">
          <a:off x="6591300" y="6477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123825</xdr:colOff>
      <xdr:row>0</xdr:row>
      <xdr:rowOff>66675</xdr:rowOff>
    </xdr:from>
    <xdr:to>
      <xdr:col>2</xdr:col>
      <xdr:colOff>495300</xdr:colOff>
      <xdr:row>2</xdr:row>
      <xdr:rowOff>114300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534150" y="66675"/>
          <a:ext cx="371475" cy="3714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104775</xdr:rowOff>
    </xdr:from>
    <xdr:to>
      <xdr:col>1</xdr:col>
      <xdr:colOff>495300</xdr:colOff>
      <xdr:row>3</xdr:row>
      <xdr:rowOff>152400</xdr:rowOff>
    </xdr:to>
    <xdr:sp>
      <xdr:nvSpPr>
        <xdr:cNvPr id="1" name="Rounded Rectangle 1"/>
        <xdr:cNvSpPr>
          <a:spLocks/>
        </xdr:cNvSpPr>
      </xdr:nvSpPr>
      <xdr:spPr>
        <a:xfrm>
          <a:off x="6019800" y="10477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2</xdr:row>
      <xdr:rowOff>114300</xdr:rowOff>
    </xdr:from>
    <xdr:to>
      <xdr:col>1</xdr:col>
      <xdr:colOff>428625</xdr:colOff>
      <xdr:row>3</xdr:row>
      <xdr:rowOff>85725</xdr:rowOff>
    </xdr:to>
    <xdr:sp macro="[0]!PreviousTab">
      <xdr:nvSpPr>
        <xdr:cNvPr id="2" name="Striped Right Arrow 3"/>
        <xdr:cNvSpPr>
          <a:spLocks/>
        </xdr:cNvSpPr>
      </xdr:nvSpPr>
      <xdr:spPr>
        <a:xfrm rot="10800000">
          <a:off x="6086475" y="666750"/>
          <a:ext cx="257175" cy="133350"/>
        </a:xfrm>
        <a:custGeom>
          <a:pathLst>
            <a:path h="137076" w="257175">
              <a:moveTo>
                <a:pt x="0" y="34269"/>
              </a:moveTo>
              <a:lnTo>
                <a:pt x="4284" y="34269"/>
              </a:lnTo>
              <a:lnTo>
                <a:pt x="4284" y="102807"/>
              </a:lnTo>
              <a:lnTo>
                <a:pt x="0" y="102807"/>
              </a:lnTo>
              <a:close/>
              <a:moveTo>
                <a:pt x="0" y="102807"/>
              </a:moveTo>
              <a:lnTo>
                <a:pt x="8567" y="34269"/>
              </a:lnTo>
              <a:lnTo>
                <a:pt x="17135" y="34269"/>
              </a:lnTo>
              <a:lnTo>
                <a:pt x="17135" y="102807"/>
              </a:lnTo>
              <a:close/>
              <a:moveTo>
                <a:pt x="17135" y="102807"/>
              </a:moveTo>
              <a:lnTo>
                <a:pt x="8567" y="102807"/>
              </a:lnTo>
              <a:lnTo>
                <a:pt x="21418" y="34269"/>
              </a:lnTo>
              <a:lnTo>
                <a:pt x="188637" y="34269"/>
              </a:lnTo>
              <a:lnTo>
                <a:pt x="188637" y="0"/>
              </a:lnTo>
              <a:lnTo>
                <a:pt x="257175" y="68538"/>
              </a:lnTo>
              <a:lnTo>
                <a:pt x="188637" y="137076"/>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114300</xdr:colOff>
      <xdr:row>0</xdr:row>
      <xdr:rowOff>85725</xdr:rowOff>
    </xdr:from>
    <xdr:to>
      <xdr:col>1</xdr:col>
      <xdr:colOff>485775</xdr:colOff>
      <xdr:row>1</xdr:row>
      <xdr:rowOff>228600</xdr:rowOff>
    </xdr:to>
    <xdr:pic>
      <xdr:nvPicPr>
        <xdr:cNvPr id="3"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029325" y="85725"/>
          <a:ext cx="3714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161925</xdr:rowOff>
    </xdr:from>
    <xdr:to>
      <xdr:col>6</xdr:col>
      <xdr:colOff>514350</xdr:colOff>
      <xdr:row>3</xdr:row>
      <xdr:rowOff>333375</xdr:rowOff>
    </xdr:to>
    <xdr:sp>
      <xdr:nvSpPr>
        <xdr:cNvPr id="1" name="Rounded Rectangle 1"/>
        <xdr:cNvSpPr>
          <a:spLocks/>
        </xdr:cNvSpPr>
      </xdr:nvSpPr>
      <xdr:spPr>
        <a:xfrm>
          <a:off x="6143625" y="16192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xdr:row>
      <xdr:rowOff>142875</xdr:rowOff>
    </xdr:from>
    <xdr:to>
      <xdr:col>6</xdr:col>
      <xdr:colOff>447675</xdr:colOff>
      <xdr:row>3</xdr:row>
      <xdr:rowOff>76200</xdr:rowOff>
    </xdr:to>
    <xdr:sp macro="[0]!NextTab">
      <xdr:nvSpPr>
        <xdr:cNvPr id="2" name="Striped Right Arrow 2"/>
        <xdr:cNvSpPr>
          <a:spLocks/>
        </xdr:cNvSpPr>
      </xdr:nvSpPr>
      <xdr:spPr>
        <a:xfrm>
          <a:off x="6210300" y="5334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3</xdr:row>
      <xdr:rowOff>133350</xdr:rowOff>
    </xdr:from>
    <xdr:to>
      <xdr:col>6</xdr:col>
      <xdr:colOff>447675</xdr:colOff>
      <xdr:row>3</xdr:row>
      <xdr:rowOff>266700</xdr:rowOff>
    </xdr:to>
    <xdr:sp macro="[0]!PreviousTab">
      <xdr:nvSpPr>
        <xdr:cNvPr id="3" name="Striped Right Arrow 3"/>
        <xdr:cNvSpPr>
          <a:spLocks/>
        </xdr:cNvSpPr>
      </xdr:nvSpPr>
      <xdr:spPr>
        <a:xfrm rot="10800000">
          <a:off x="6210300" y="7239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133350</xdr:colOff>
      <xdr:row>0</xdr:row>
      <xdr:rowOff>142875</xdr:rowOff>
    </xdr:from>
    <xdr:to>
      <xdr:col>6</xdr:col>
      <xdr:colOff>504825</xdr:colOff>
      <xdr:row>2</xdr:row>
      <xdr:rowOff>123825</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53150" y="142875"/>
          <a:ext cx="3714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95250</xdr:rowOff>
    </xdr:from>
    <xdr:to>
      <xdr:col>7</xdr:col>
      <xdr:colOff>523875</xdr:colOff>
      <xdr:row>4</xdr:row>
      <xdr:rowOff>104775</xdr:rowOff>
    </xdr:to>
    <xdr:sp>
      <xdr:nvSpPr>
        <xdr:cNvPr id="1" name="Rounded Rectangle 1"/>
        <xdr:cNvSpPr>
          <a:spLocks/>
        </xdr:cNvSpPr>
      </xdr:nvSpPr>
      <xdr:spPr>
        <a:xfrm>
          <a:off x="6181725" y="952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xdr:row>
      <xdr:rowOff>76200</xdr:rowOff>
    </xdr:from>
    <xdr:to>
      <xdr:col>7</xdr:col>
      <xdr:colOff>457200</xdr:colOff>
      <xdr:row>3</xdr:row>
      <xdr:rowOff>9525</xdr:rowOff>
    </xdr:to>
    <xdr:sp macro="[0]!NextTab">
      <xdr:nvSpPr>
        <xdr:cNvPr id="2" name="Striped Right Arrow 2"/>
        <xdr:cNvSpPr>
          <a:spLocks/>
        </xdr:cNvSpPr>
      </xdr:nvSpPr>
      <xdr:spPr>
        <a:xfrm>
          <a:off x="6248400" y="4667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3</xdr:row>
      <xdr:rowOff>66675</xdr:rowOff>
    </xdr:from>
    <xdr:to>
      <xdr:col>7</xdr:col>
      <xdr:colOff>457200</xdr:colOff>
      <xdr:row>4</xdr:row>
      <xdr:rowOff>38100</xdr:rowOff>
    </xdr:to>
    <xdr:sp macro="[0]!PreviousTab">
      <xdr:nvSpPr>
        <xdr:cNvPr id="3" name="Striped Right Arrow 3"/>
        <xdr:cNvSpPr>
          <a:spLocks/>
        </xdr:cNvSpPr>
      </xdr:nvSpPr>
      <xdr:spPr>
        <a:xfrm rot="10800000">
          <a:off x="6248400" y="6572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142875</xdr:colOff>
      <xdr:row>0</xdr:row>
      <xdr:rowOff>76200</xdr:rowOff>
    </xdr:from>
    <xdr:to>
      <xdr:col>7</xdr:col>
      <xdr:colOff>514350</xdr:colOff>
      <xdr:row>2</xdr:row>
      <xdr:rowOff>57150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191250" y="76200"/>
          <a:ext cx="3714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104775</xdr:rowOff>
    </xdr:from>
    <xdr:to>
      <xdr:col>3</xdr:col>
      <xdr:colOff>514350</xdr:colOff>
      <xdr:row>3</xdr:row>
      <xdr:rowOff>114300</xdr:rowOff>
    </xdr:to>
    <xdr:sp>
      <xdr:nvSpPr>
        <xdr:cNvPr id="1" name="Rounded Rectangle 1"/>
        <xdr:cNvSpPr>
          <a:spLocks/>
        </xdr:cNvSpPr>
      </xdr:nvSpPr>
      <xdr:spPr>
        <a:xfrm>
          <a:off x="5686425" y="10477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1</xdr:row>
      <xdr:rowOff>247650</xdr:rowOff>
    </xdr:from>
    <xdr:to>
      <xdr:col>3</xdr:col>
      <xdr:colOff>447675</xdr:colOff>
      <xdr:row>2</xdr:row>
      <xdr:rowOff>19050</xdr:rowOff>
    </xdr:to>
    <xdr:sp macro="[0]!NextTab">
      <xdr:nvSpPr>
        <xdr:cNvPr id="2" name="Striped Right Arrow 2"/>
        <xdr:cNvSpPr>
          <a:spLocks/>
        </xdr:cNvSpPr>
      </xdr:nvSpPr>
      <xdr:spPr>
        <a:xfrm>
          <a:off x="5753100" y="4762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2</xdr:row>
      <xdr:rowOff>76200</xdr:rowOff>
    </xdr:from>
    <xdr:to>
      <xdr:col>3</xdr:col>
      <xdr:colOff>447675</xdr:colOff>
      <xdr:row>3</xdr:row>
      <xdr:rowOff>47625</xdr:rowOff>
    </xdr:to>
    <xdr:sp macro="[0]!PreviousTab">
      <xdr:nvSpPr>
        <xdr:cNvPr id="3" name="Striped Right Arrow 3"/>
        <xdr:cNvSpPr>
          <a:spLocks/>
        </xdr:cNvSpPr>
      </xdr:nvSpPr>
      <xdr:spPr>
        <a:xfrm rot="10800000">
          <a:off x="5753100" y="66675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133350</xdr:colOff>
      <xdr:row>0</xdr:row>
      <xdr:rowOff>85725</xdr:rowOff>
    </xdr:from>
    <xdr:to>
      <xdr:col>3</xdr:col>
      <xdr:colOff>504825</xdr:colOff>
      <xdr:row>1</xdr:row>
      <xdr:rowOff>228600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5695950" y="85725"/>
          <a:ext cx="3714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95250</xdr:rowOff>
    </xdr:from>
    <xdr:to>
      <xdr:col>6</xdr:col>
      <xdr:colOff>514350</xdr:colOff>
      <xdr:row>3</xdr:row>
      <xdr:rowOff>104775</xdr:rowOff>
    </xdr:to>
    <xdr:sp>
      <xdr:nvSpPr>
        <xdr:cNvPr id="1" name="Rounded Rectangle 1"/>
        <xdr:cNvSpPr>
          <a:spLocks/>
        </xdr:cNvSpPr>
      </xdr:nvSpPr>
      <xdr:spPr>
        <a:xfrm>
          <a:off x="5438775" y="952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xdr:row>
      <xdr:rowOff>76200</xdr:rowOff>
    </xdr:from>
    <xdr:to>
      <xdr:col>6</xdr:col>
      <xdr:colOff>447675</xdr:colOff>
      <xdr:row>2</xdr:row>
      <xdr:rowOff>209550</xdr:rowOff>
    </xdr:to>
    <xdr:sp macro="[0]!NextTab">
      <xdr:nvSpPr>
        <xdr:cNvPr id="2" name="Striped Right Arrow 2"/>
        <xdr:cNvSpPr>
          <a:spLocks/>
        </xdr:cNvSpPr>
      </xdr:nvSpPr>
      <xdr:spPr>
        <a:xfrm>
          <a:off x="5505450" y="4667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xdr:row>
      <xdr:rowOff>266700</xdr:rowOff>
    </xdr:from>
    <xdr:to>
      <xdr:col>6</xdr:col>
      <xdr:colOff>447675</xdr:colOff>
      <xdr:row>3</xdr:row>
      <xdr:rowOff>38100</xdr:rowOff>
    </xdr:to>
    <xdr:sp macro="[0]!PreviousTab">
      <xdr:nvSpPr>
        <xdr:cNvPr id="3" name="Striped Right Arrow 3"/>
        <xdr:cNvSpPr>
          <a:spLocks/>
        </xdr:cNvSpPr>
      </xdr:nvSpPr>
      <xdr:spPr>
        <a:xfrm rot="10800000">
          <a:off x="5505450" y="6572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133350</xdr:colOff>
      <xdr:row>0</xdr:row>
      <xdr:rowOff>76200</xdr:rowOff>
    </xdr:from>
    <xdr:to>
      <xdr:col>6</xdr:col>
      <xdr:colOff>504825</xdr:colOff>
      <xdr:row>2</xdr:row>
      <xdr:rowOff>57150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5448300" y="76200"/>
          <a:ext cx="3714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85725</xdr:rowOff>
    </xdr:from>
    <xdr:to>
      <xdr:col>5</xdr:col>
      <xdr:colOff>504825</xdr:colOff>
      <xdr:row>3</xdr:row>
      <xdr:rowOff>104775</xdr:rowOff>
    </xdr:to>
    <xdr:sp>
      <xdr:nvSpPr>
        <xdr:cNvPr id="1" name="Rounded Rectangle 1"/>
        <xdr:cNvSpPr>
          <a:spLocks/>
        </xdr:cNvSpPr>
      </xdr:nvSpPr>
      <xdr:spPr>
        <a:xfrm>
          <a:off x="6067425" y="85725"/>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2</xdr:row>
      <xdr:rowOff>66675</xdr:rowOff>
    </xdr:from>
    <xdr:to>
      <xdr:col>5</xdr:col>
      <xdr:colOff>438150</xdr:colOff>
      <xdr:row>2</xdr:row>
      <xdr:rowOff>200025</xdr:rowOff>
    </xdr:to>
    <xdr:sp macro="[0]!NextTab">
      <xdr:nvSpPr>
        <xdr:cNvPr id="2" name="Striped Right Arrow 2"/>
        <xdr:cNvSpPr>
          <a:spLocks/>
        </xdr:cNvSpPr>
      </xdr:nvSpPr>
      <xdr:spPr>
        <a:xfrm>
          <a:off x="6134100" y="4572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2</xdr:row>
      <xdr:rowOff>257175</xdr:rowOff>
    </xdr:from>
    <xdr:to>
      <xdr:col>5</xdr:col>
      <xdr:colOff>438150</xdr:colOff>
      <xdr:row>3</xdr:row>
      <xdr:rowOff>38100</xdr:rowOff>
    </xdr:to>
    <xdr:sp macro="[0]!PreviousTab">
      <xdr:nvSpPr>
        <xdr:cNvPr id="3" name="Striped Right Arrow 3"/>
        <xdr:cNvSpPr>
          <a:spLocks/>
        </xdr:cNvSpPr>
      </xdr:nvSpPr>
      <xdr:spPr>
        <a:xfrm rot="10800000">
          <a:off x="6134100" y="647700"/>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123825</xdr:colOff>
      <xdr:row>0</xdr:row>
      <xdr:rowOff>66675</xdr:rowOff>
    </xdr:from>
    <xdr:to>
      <xdr:col>5</xdr:col>
      <xdr:colOff>495300</xdr:colOff>
      <xdr:row>2</xdr:row>
      <xdr:rowOff>47625</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076950" y="66675"/>
          <a:ext cx="371475"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133350</xdr:rowOff>
    </xdr:from>
    <xdr:to>
      <xdr:col>6</xdr:col>
      <xdr:colOff>514350</xdr:colOff>
      <xdr:row>3</xdr:row>
      <xdr:rowOff>304800</xdr:rowOff>
    </xdr:to>
    <xdr:sp>
      <xdr:nvSpPr>
        <xdr:cNvPr id="1" name="Rounded Rectangle 1"/>
        <xdr:cNvSpPr>
          <a:spLocks/>
        </xdr:cNvSpPr>
      </xdr:nvSpPr>
      <xdr:spPr>
        <a:xfrm>
          <a:off x="6200775" y="133350"/>
          <a:ext cx="390525" cy="762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xdr:row>
      <xdr:rowOff>114300</xdr:rowOff>
    </xdr:from>
    <xdr:to>
      <xdr:col>6</xdr:col>
      <xdr:colOff>447675</xdr:colOff>
      <xdr:row>3</xdr:row>
      <xdr:rowOff>47625</xdr:rowOff>
    </xdr:to>
    <xdr:sp macro="[0]!NextTab">
      <xdr:nvSpPr>
        <xdr:cNvPr id="2" name="Striped Right Arrow 2"/>
        <xdr:cNvSpPr>
          <a:spLocks/>
        </xdr:cNvSpPr>
      </xdr:nvSpPr>
      <xdr:spPr>
        <a:xfrm>
          <a:off x="6267450" y="5048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3</xdr:row>
      <xdr:rowOff>104775</xdr:rowOff>
    </xdr:from>
    <xdr:to>
      <xdr:col>6</xdr:col>
      <xdr:colOff>447675</xdr:colOff>
      <xdr:row>3</xdr:row>
      <xdr:rowOff>238125</xdr:rowOff>
    </xdr:to>
    <xdr:sp macro="[0]!PreviousTab">
      <xdr:nvSpPr>
        <xdr:cNvPr id="3" name="Striped Right Arrow 3"/>
        <xdr:cNvSpPr>
          <a:spLocks/>
        </xdr:cNvSpPr>
      </xdr:nvSpPr>
      <xdr:spPr>
        <a:xfrm rot="10800000">
          <a:off x="6267450" y="695325"/>
          <a:ext cx="257175" cy="133350"/>
        </a:xfrm>
        <a:custGeom>
          <a:pathLst>
            <a:path h="133349" w="257175">
              <a:moveTo>
                <a:pt x="0" y="33337"/>
              </a:moveTo>
              <a:lnTo>
                <a:pt x="4167" y="33337"/>
              </a:lnTo>
              <a:lnTo>
                <a:pt x="4167" y="100012"/>
              </a:lnTo>
              <a:lnTo>
                <a:pt x="0" y="100012"/>
              </a:lnTo>
              <a:close/>
              <a:moveTo>
                <a:pt x="0" y="100012"/>
              </a:moveTo>
              <a:lnTo>
                <a:pt x="8334" y="33337"/>
              </a:lnTo>
              <a:lnTo>
                <a:pt x="16669" y="33337"/>
              </a:lnTo>
              <a:lnTo>
                <a:pt x="16669" y="100012"/>
              </a:lnTo>
              <a:close/>
              <a:moveTo>
                <a:pt x="16669" y="100012"/>
              </a:moveTo>
              <a:lnTo>
                <a:pt x="8334" y="100012"/>
              </a:lnTo>
              <a:lnTo>
                <a:pt x="20836" y="33337"/>
              </a:lnTo>
              <a:lnTo>
                <a:pt x="190501" y="33337"/>
              </a:lnTo>
              <a:lnTo>
                <a:pt x="190501" y="0"/>
              </a:lnTo>
              <a:lnTo>
                <a:pt x="257175" y="66675"/>
              </a:lnTo>
              <a:lnTo>
                <a:pt x="190501" y="133349"/>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133350</xdr:colOff>
      <xdr:row>0</xdr:row>
      <xdr:rowOff>114300</xdr:rowOff>
    </xdr:from>
    <xdr:to>
      <xdr:col>6</xdr:col>
      <xdr:colOff>504825</xdr:colOff>
      <xdr:row>2</xdr:row>
      <xdr:rowOff>95250</xdr:rowOff>
    </xdr:to>
    <xdr:pic>
      <xdr:nvPicPr>
        <xdr:cNvPr id="4" name="Picture 2" descr="C:\Documents and Settings\dstavem\Local Settings\Temporary Internet Files\Content.IE5\GLPSZOMK\MCj04349070000[1].png">
          <a:hlinkClick r:id="rId3"/>
        </xdr:cNvPr>
        <xdr:cNvPicPr preferRelativeResize="1">
          <a:picLocks noChangeAspect="1"/>
        </xdr:cNvPicPr>
      </xdr:nvPicPr>
      <xdr:blipFill>
        <a:blip r:embed="rId1"/>
        <a:stretch>
          <a:fillRect/>
        </a:stretch>
      </xdr:blipFill>
      <xdr:spPr>
        <a:xfrm>
          <a:off x="6210300" y="114300"/>
          <a:ext cx="3714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dc-nelson@bethel.edu" TargetMode="External" /><Relationship Id="rId2" Type="http://schemas.openxmlformats.org/officeDocument/2006/relationships/hyperlink" Target="http://www.bethel.edu/" TargetMode="External" /><Relationship Id="rId3" Type="http://schemas.openxmlformats.org/officeDocument/2006/relationships/hyperlink" Target="mailto:BUadmissions-cas@bethel.edu" TargetMode="External" /><Relationship Id="rId4" Type="http://schemas.openxmlformats.org/officeDocument/2006/relationships/hyperlink" Target="http://cas.bethel.edu/admissions/application-details/" TargetMode="External" /><Relationship Id="rId5" Type="http://schemas.openxmlformats.org/officeDocument/2006/relationships/drawing" Target="../drawings/drawing2.xml" /><Relationship Id="rId6"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theme="0" tint="-0.24997000396251678"/>
  </sheetPr>
  <dimension ref="A2:E28"/>
  <sheetViews>
    <sheetView tabSelected="1" zoomScalePageLayoutView="0" workbookViewId="0" topLeftCell="A1">
      <selection activeCell="A1" sqref="A1"/>
    </sheetView>
  </sheetViews>
  <sheetFormatPr defaultColWidth="9.140625" defaultRowHeight="12.75"/>
  <cols>
    <col min="1" max="1" width="44.421875" style="761" customWidth="1"/>
    <col min="2" max="4" width="14.421875" style="761" customWidth="1"/>
    <col min="5" max="5" width="14.8515625" style="761" customWidth="1"/>
    <col min="6" max="16384" width="9.140625" style="761" customWidth="1"/>
  </cols>
  <sheetData>
    <row r="1" ht="15.75"/>
    <row r="2" ht="15.75">
      <c r="A2" s="762" t="s">
        <v>1153</v>
      </c>
    </row>
    <row r="3" ht="15.75"/>
    <row r="4" ht="26.25">
      <c r="A4" s="764" t="s">
        <v>1154</v>
      </c>
    </row>
    <row r="6" spans="1:5" ht="21">
      <c r="A6" s="1151" t="s">
        <v>1155</v>
      </c>
      <c r="B6" s="1152" t="s">
        <v>1156</v>
      </c>
      <c r="C6" s="1152" t="s">
        <v>1157</v>
      </c>
      <c r="D6" s="1152" t="s">
        <v>1158</v>
      </c>
      <c r="E6" s="1152" t="s">
        <v>1159</v>
      </c>
    </row>
    <row r="7" spans="1:5" ht="15.75">
      <c r="A7" s="1149" t="s">
        <v>1169</v>
      </c>
      <c r="B7" s="1150"/>
      <c r="C7" s="1150"/>
      <c r="D7" s="1150"/>
      <c r="E7" s="1147"/>
    </row>
    <row r="8" spans="1:5" ht="15.75">
      <c r="A8" s="1149" t="s">
        <v>1170</v>
      </c>
      <c r="B8" s="1149" t="s">
        <v>1160</v>
      </c>
      <c r="C8" s="1149" t="s">
        <v>1160</v>
      </c>
      <c r="D8" s="1149" t="s">
        <v>1160</v>
      </c>
      <c r="E8" s="1148" t="s">
        <v>1160</v>
      </c>
    </row>
    <row r="9" spans="1:5" ht="15.75">
      <c r="A9" s="1149" t="s">
        <v>1171</v>
      </c>
      <c r="B9" s="1149" t="s">
        <v>1161</v>
      </c>
      <c r="C9" s="1149" t="s">
        <v>1161</v>
      </c>
      <c r="D9" s="1150"/>
      <c r="E9" s="1147"/>
    </row>
    <row r="10" spans="1:5" ht="15.75">
      <c r="A10" s="1149" t="s">
        <v>1172</v>
      </c>
      <c r="B10" s="1149" t="s">
        <v>1162</v>
      </c>
      <c r="C10" s="1149" t="s">
        <v>1162</v>
      </c>
      <c r="D10" s="1150"/>
      <c r="E10" s="1147"/>
    </row>
    <row r="11" spans="1:5" ht="15.75">
      <c r="A11" s="1149" t="s">
        <v>1177</v>
      </c>
      <c r="B11" s="1149" t="s">
        <v>1163</v>
      </c>
      <c r="C11" s="1149" t="s">
        <v>1163</v>
      </c>
      <c r="D11" s="1150"/>
      <c r="E11" s="1147"/>
    </row>
    <row r="12" spans="1:5" ht="15.75">
      <c r="A12" s="1149" t="s">
        <v>1173</v>
      </c>
      <c r="B12" s="1149" t="s">
        <v>1164</v>
      </c>
      <c r="C12" s="1149" t="s">
        <v>1164</v>
      </c>
      <c r="D12" s="1150"/>
      <c r="E12" s="1147"/>
    </row>
    <row r="13" spans="1:5" ht="15.75">
      <c r="A13" s="1149" t="s">
        <v>1174</v>
      </c>
      <c r="B13" s="1149" t="s">
        <v>1165</v>
      </c>
      <c r="C13" s="1150"/>
      <c r="D13" s="1150"/>
      <c r="E13" s="1147"/>
    </row>
    <row r="14" spans="1:5" ht="15.75">
      <c r="A14" s="1149" t="s">
        <v>1175</v>
      </c>
      <c r="B14" s="1149" t="s">
        <v>1166</v>
      </c>
      <c r="C14" s="1150"/>
      <c r="D14" s="1150"/>
      <c r="E14" s="1147"/>
    </row>
    <row r="15" spans="1:5" ht="15.75">
      <c r="A15" s="1149" t="s">
        <v>1176</v>
      </c>
      <c r="B15" s="1149" t="s">
        <v>1167</v>
      </c>
      <c r="C15" s="1149" t="s">
        <v>1167</v>
      </c>
      <c r="D15" s="1149" t="s">
        <v>1167</v>
      </c>
      <c r="E15" s="1148" t="s">
        <v>1167</v>
      </c>
    </row>
    <row r="16" spans="1:5" ht="15.75">
      <c r="A16" s="1153" t="s">
        <v>1178</v>
      </c>
      <c r="B16" s="1153" t="s">
        <v>1168</v>
      </c>
      <c r="C16" s="1153" t="s">
        <v>1168</v>
      </c>
      <c r="D16" s="1154"/>
      <c r="E16" s="1154"/>
    </row>
    <row r="17" spans="1:5" ht="15.75">
      <c r="A17" s="1155"/>
      <c r="B17" s="1156"/>
      <c r="C17" s="1156"/>
      <c r="D17" s="1156"/>
      <c r="E17" s="1156"/>
    </row>
    <row r="18" ht="15.75">
      <c r="A18" s="763" t="s">
        <v>1179</v>
      </c>
    </row>
    <row r="19" spans="1:5" ht="15.75">
      <c r="A19" s="763" t="s">
        <v>1180</v>
      </c>
      <c r="E19" s="1146"/>
    </row>
    <row r="21" ht="15.75"/>
    <row r="22" ht="15.75">
      <c r="A22" s="767" t="s">
        <v>1181</v>
      </c>
    </row>
    <row r="23" spans="1:3" ht="15.75">
      <c r="A23" s="767" t="s">
        <v>1182</v>
      </c>
      <c r="C23" s="761" t="s">
        <v>1184</v>
      </c>
    </row>
    <row r="24" spans="1:3" ht="15.75">
      <c r="A24" s="767" t="s">
        <v>1183</v>
      </c>
      <c r="C24" s="761" t="s">
        <v>1184</v>
      </c>
    </row>
    <row r="28" ht="15.75">
      <c r="B28" s="1146"/>
    </row>
  </sheetData>
  <sheetProtection/>
  <hyperlinks>
    <hyperlink ref="A7" location="A!A1" display="Section A - General Information"/>
    <hyperlink ref="A8" location="B!A1" display="Section B - Enrollment and Persistence"/>
    <hyperlink ref="A9" location="'C'!A1" display="Section C - Freshman Admission"/>
    <hyperlink ref="A10" location="D!A1" display="Section D - Transfer Admission"/>
    <hyperlink ref="A11" location="E!A1" display="Section E - Academic Offerings and Policies"/>
    <hyperlink ref="A12" location="F!A1" display="Section F - Student Life"/>
    <hyperlink ref="A13" location="G!A1" display="Section G - Annual Expenses"/>
    <hyperlink ref="A14" location="H!A1" display="Section H - Financial Aid"/>
    <hyperlink ref="A15" location="I!A1" display="Section I - Instrucitonal Faculty and Class Size"/>
    <hyperlink ref="A16" location="J!A1" display="Section J - Degrees Conferred"/>
    <hyperlink ref="B8" location="'B CAS'!A1" display="Section B"/>
    <hyperlink ref="C8" location="'B CAPS'!A1" display="Section B"/>
    <hyperlink ref="D8" location="'B GS'!A1" display="Section B"/>
    <hyperlink ref="E8" location="'B SEM'!A1" display="Section B"/>
    <hyperlink ref="B9" location="'C CAS'!A1" display="Section C"/>
    <hyperlink ref="C9" location="'C CAPS'!A1" display="Section C"/>
    <hyperlink ref="B10" location="'D CAS'!A1" display="Section D"/>
    <hyperlink ref="C10" location="'D CAPS'!A1" display="Section D"/>
    <hyperlink ref="B11" location="'E CAS'!A1" display="Section E"/>
    <hyperlink ref="C11" location="'E CAPS'!A1" display="Section E"/>
    <hyperlink ref="B12" location="'F CAS'!A1" display="Section F"/>
    <hyperlink ref="C12" location="'F CAPS'!A1" display="Section F"/>
    <hyperlink ref="B13" location="'G CAS'!A1" display="Section G"/>
    <hyperlink ref="B14" location="'H CAS'!A1" display="Section H"/>
    <hyperlink ref="B15" location="'I CAS'!A1" display="Section I"/>
    <hyperlink ref="C15" location="'I CAPS'!A1" display="Section I"/>
    <hyperlink ref="D15" location="'I GS'!A1" display="Section I"/>
    <hyperlink ref="E15" location="'I SEM'!A1" display="Section I"/>
    <hyperlink ref="B16" location="'J CAS'!A1" display="Section J"/>
    <hyperlink ref="C16" location="'J CAPS'!A1" display="Section J"/>
    <hyperlink ref="A18" location="'CDS-CHANGES'!A1" display="CDS - Changes"/>
    <hyperlink ref="A19" location="'CDS Definitions'!A1" display="CDS - Definitions"/>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0">
    <tabColor theme="1"/>
  </sheetPr>
  <dimension ref="A1:L52"/>
  <sheetViews>
    <sheetView zoomScalePageLayoutView="0" workbookViewId="0" topLeftCell="A1">
      <selection activeCell="M3" sqref="M3"/>
    </sheetView>
  </sheetViews>
  <sheetFormatPr defaultColWidth="9.140625" defaultRowHeight="12.75"/>
  <cols>
    <col min="1" max="2" width="3.8515625" style="0" customWidth="1"/>
    <col min="3" max="3" width="10.7109375" style="0" customWidth="1"/>
    <col min="4" max="11" width="9.00390625" style="0" customWidth="1"/>
  </cols>
  <sheetData>
    <row r="1" spans="1:11" ht="18">
      <c r="A1" s="772" t="s">
        <v>344</v>
      </c>
      <c r="B1" s="772"/>
      <c r="C1" s="772"/>
      <c r="D1" s="772"/>
      <c r="E1" s="772"/>
      <c r="F1" s="772"/>
      <c r="G1" s="772"/>
      <c r="H1" s="772"/>
      <c r="I1" s="772"/>
      <c r="J1" s="772"/>
      <c r="K1" s="772"/>
    </row>
    <row r="3" spans="1:11" ht="38.25" customHeight="1">
      <c r="A3" s="3" t="s">
        <v>51</v>
      </c>
      <c r="B3" s="1000" t="s">
        <v>1133</v>
      </c>
      <c r="C3" s="1001"/>
      <c r="D3" s="1001"/>
      <c r="E3" s="1001"/>
      <c r="F3" s="1001"/>
      <c r="G3" s="1001"/>
      <c r="H3" s="1001"/>
      <c r="I3" s="1001"/>
      <c r="J3" s="1001"/>
      <c r="K3" s="1001"/>
    </row>
    <row r="4" spans="2:11" ht="66" customHeight="1">
      <c r="B4" s="997" t="s">
        <v>614</v>
      </c>
      <c r="C4" s="997"/>
      <c r="D4" s="997"/>
      <c r="E4" s="997"/>
      <c r="F4" s="997"/>
      <c r="G4" s="997"/>
      <c r="H4" s="997"/>
      <c r="I4" s="997"/>
      <c r="J4" s="997"/>
      <c r="K4" s="997"/>
    </row>
    <row r="5" spans="2:11" s="180" customFormat="1" ht="12.75">
      <c r="B5" s="181"/>
      <c r="C5" s="182"/>
      <c r="D5" s="179"/>
      <c r="E5" s="179"/>
      <c r="F5" s="179"/>
      <c r="G5" s="179"/>
      <c r="H5" s="179"/>
      <c r="I5" s="183"/>
      <c r="J5" s="181" t="s">
        <v>820</v>
      </c>
      <c r="K5" s="181" t="s">
        <v>821</v>
      </c>
    </row>
    <row r="6" spans="2:11" s="177" customFormat="1" ht="55.5" customHeight="1">
      <c r="B6" s="178"/>
      <c r="C6" s="997" t="s">
        <v>813</v>
      </c>
      <c r="D6" s="997"/>
      <c r="E6" s="997"/>
      <c r="F6" s="997"/>
      <c r="G6" s="997"/>
      <c r="H6" s="997"/>
      <c r="I6" s="997"/>
      <c r="J6" s="184" t="s">
        <v>822</v>
      </c>
      <c r="K6" s="184" t="s">
        <v>823</v>
      </c>
    </row>
    <row r="7" spans="2:11" s="177" customFormat="1" ht="46.5" customHeight="1">
      <c r="B7" s="178"/>
      <c r="C7" s="997" t="s">
        <v>814</v>
      </c>
      <c r="D7" s="997"/>
      <c r="E7" s="997"/>
      <c r="F7" s="997"/>
      <c r="G7" s="997"/>
      <c r="H7" s="997"/>
      <c r="I7" s="997"/>
      <c r="J7" s="184" t="s">
        <v>822</v>
      </c>
      <c r="K7" s="184" t="s">
        <v>161</v>
      </c>
    </row>
    <row r="8" spans="2:11" s="177" customFormat="1" ht="24.75" customHeight="1">
      <c r="B8" s="178"/>
      <c r="C8" s="997" t="s">
        <v>815</v>
      </c>
      <c r="D8" s="997"/>
      <c r="E8" s="997"/>
      <c r="F8" s="997"/>
      <c r="G8" s="997"/>
      <c r="H8" s="997"/>
      <c r="I8" s="997"/>
      <c r="J8" s="184" t="s">
        <v>822</v>
      </c>
      <c r="K8" s="184" t="s">
        <v>824</v>
      </c>
    </row>
    <row r="9" spans="2:11" s="177" customFormat="1" ht="25.5" customHeight="1">
      <c r="B9" s="178"/>
      <c r="C9" s="997" t="s">
        <v>816</v>
      </c>
      <c r="D9" s="997"/>
      <c r="E9" s="997"/>
      <c r="F9" s="997"/>
      <c r="G9" s="997"/>
      <c r="H9" s="997"/>
      <c r="I9" s="997"/>
      <c r="J9" s="184" t="s">
        <v>822</v>
      </c>
      <c r="K9" s="184" t="s">
        <v>822</v>
      </c>
    </row>
    <row r="10" spans="2:11" s="177" customFormat="1" ht="12.75">
      <c r="B10" s="178"/>
      <c r="C10" s="997" t="s">
        <v>817</v>
      </c>
      <c r="D10" s="997"/>
      <c r="E10" s="997"/>
      <c r="F10" s="997"/>
      <c r="G10" s="997"/>
      <c r="H10" s="997"/>
      <c r="I10" s="997"/>
      <c r="J10" s="184" t="s">
        <v>824</v>
      </c>
      <c r="K10" s="184" t="s">
        <v>822</v>
      </c>
    </row>
    <row r="11" spans="2:11" s="177" customFormat="1" ht="12.75">
      <c r="B11" s="178"/>
      <c r="C11" s="997" t="s">
        <v>818</v>
      </c>
      <c r="D11" s="997"/>
      <c r="E11" s="997"/>
      <c r="F11" s="997"/>
      <c r="G11" s="997"/>
      <c r="H11" s="997"/>
      <c r="I11" s="997"/>
      <c r="J11" s="184" t="s">
        <v>822</v>
      </c>
      <c r="K11" s="184" t="s">
        <v>822</v>
      </c>
    </row>
    <row r="12" spans="2:11" s="177" customFormat="1" ht="12.75">
      <c r="B12" s="178"/>
      <c r="C12" s="997" t="s">
        <v>819</v>
      </c>
      <c r="D12" s="997"/>
      <c r="E12" s="997"/>
      <c r="F12" s="997"/>
      <c r="G12" s="997"/>
      <c r="H12" s="997"/>
      <c r="I12" s="997"/>
      <c r="J12" s="184" t="s">
        <v>822</v>
      </c>
      <c r="K12" s="184" t="s">
        <v>824</v>
      </c>
    </row>
    <row r="13" spans="2:11" ht="12.75" customHeight="1">
      <c r="B13" s="122"/>
      <c r="C13" s="122"/>
      <c r="D13" s="122"/>
      <c r="E13" s="122"/>
      <c r="F13" s="122"/>
      <c r="G13" s="122"/>
      <c r="H13" s="122"/>
      <c r="I13" s="122"/>
      <c r="J13" s="122"/>
      <c r="K13" s="122"/>
    </row>
    <row r="14" spans="2:11" s="185" customFormat="1" ht="25.5" customHeight="1">
      <c r="B14" s="998" t="s">
        <v>825</v>
      </c>
      <c r="C14" s="999"/>
      <c r="D14" s="999"/>
      <c r="E14" s="999"/>
      <c r="F14" s="999"/>
      <c r="G14" s="999"/>
      <c r="H14" s="999"/>
      <c r="I14" s="999"/>
      <c r="J14" s="999"/>
      <c r="K14" s="999"/>
    </row>
    <row r="15" spans="2:11" s="185" customFormat="1" ht="49.5" customHeight="1">
      <c r="B15" s="998" t="s">
        <v>826</v>
      </c>
      <c r="C15" s="999"/>
      <c r="D15" s="999"/>
      <c r="E15" s="999"/>
      <c r="F15" s="999"/>
      <c r="G15" s="999"/>
      <c r="H15" s="999"/>
      <c r="I15" s="999"/>
      <c r="J15" s="999"/>
      <c r="K15" s="999"/>
    </row>
    <row r="16" spans="2:11" ht="25.5" customHeight="1">
      <c r="B16" s="992" t="s">
        <v>827</v>
      </c>
      <c r="C16" s="993"/>
      <c r="D16" s="993"/>
      <c r="E16" s="993"/>
      <c r="F16" s="993"/>
      <c r="G16" s="993"/>
      <c r="H16" s="993"/>
      <c r="I16" s="993"/>
      <c r="J16" s="993"/>
      <c r="K16" s="993"/>
    </row>
    <row r="17" spans="2:11" ht="37.5" customHeight="1">
      <c r="B17" s="992" t="s">
        <v>556</v>
      </c>
      <c r="C17" s="993"/>
      <c r="D17" s="993"/>
      <c r="E17" s="993"/>
      <c r="F17" s="993"/>
      <c r="G17" s="993"/>
      <c r="H17" s="993"/>
      <c r="I17" s="993"/>
      <c r="J17" s="993"/>
      <c r="K17" s="993"/>
    </row>
    <row r="18" spans="2:11" ht="36.75" customHeight="1">
      <c r="B18" s="992" t="s">
        <v>557</v>
      </c>
      <c r="C18" s="993"/>
      <c r="D18" s="993"/>
      <c r="E18" s="993"/>
      <c r="F18" s="993"/>
      <c r="G18" s="993"/>
      <c r="H18" s="993"/>
      <c r="I18" s="993"/>
      <c r="J18" s="993"/>
      <c r="K18" s="993"/>
    </row>
    <row r="19" spans="2:11" ht="12.75" customHeight="1">
      <c r="B19" s="992" t="s">
        <v>558</v>
      </c>
      <c r="C19" s="993"/>
      <c r="D19" s="993"/>
      <c r="E19" s="993"/>
      <c r="F19" s="993"/>
      <c r="G19" s="993"/>
      <c r="H19" s="993"/>
      <c r="I19" s="993"/>
      <c r="J19" s="993"/>
      <c r="K19" s="993"/>
    </row>
    <row r="20" spans="2:11" ht="12.75" customHeight="1">
      <c r="B20" s="993"/>
      <c r="C20" s="993"/>
      <c r="D20" s="993"/>
      <c r="E20" s="993"/>
      <c r="F20" s="993"/>
      <c r="G20" s="993"/>
      <c r="H20" s="993"/>
      <c r="I20" s="993"/>
      <c r="J20" s="993"/>
      <c r="K20" s="993"/>
    </row>
    <row r="21" spans="3:11" ht="12.75">
      <c r="C21" s="115"/>
      <c r="D21" s="115"/>
      <c r="E21" s="115"/>
      <c r="F21" s="115"/>
      <c r="G21" s="115"/>
      <c r="H21" s="115"/>
      <c r="I21" s="115"/>
      <c r="J21" s="115"/>
      <c r="K21" s="115"/>
    </row>
    <row r="22" spans="1:12" ht="12.75">
      <c r="A22" s="3" t="s">
        <v>51</v>
      </c>
      <c r="B22" s="994"/>
      <c r="C22" s="995"/>
      <c r="D22" s="995"/>
      <c r="E22" s="995"/>
      <c r="F22" s="995"/>
      <c r="G22" s="995"/>
      <c r="H22" s="996"/>
      <c r="I22" s="117" t="s">
        <v>22</v>
      </c>
      <c r="J22" s="117" t="s">
        <v>23</v>
      </c>
      <c r="K22" s="117" t="s">
        <v>924</v>
      </c>
      <c r="L22" s="635" t="s">
        <v>1152</v>
      </c>
    </row>
    <row r="23" spans="1:11" ht="12.75">
      <c r="A23" s="3" t="s">
        <v>51</v>
      </c>
      <c r="B23" s="118" t="s">
        <v>24</v>
      </c>
      <c r="C23" s="784" t="s">
        <v>25</v>
      </c>
      <c r="D23" s="784"/>
      <c r="E23" s="784"/>
      <c r="F23" s="784"/>
      <c r="G23" s="784"/>
      <c r="H23" s="785"/>
      <c r="I23" s="633"/>
      <c r="J23" s="633"/>
      <c r="K23" s="633"/>
    </row>
    <row r="24" spans="1:11" ht="12.75">
      <c r="A24" s="3" t="s">
        <v>51</v>
      </c>
      <c r="B24" s="118" t="s">
        <v>26</v>
      </c>
      <c r="C24" s="784" t="s">
        <v>27</v>
      </c>
      <c r="D24" s="784"/>
      <c r="E24" s="784"/>
      <c r="F24" s="784"/>
      <c r="G24" s="784"/>
      <c r="H24" s="785"/>
      <c r="I24" s="633"/>
      <c r="J24" s="633"/>
      <c r="K24" s="633"/>
    </row>
    <row r="25" spans="1:11" ht="12.75">
      <c r="A25" s="3" t="s">
        <v>51</v>
      </c>
      <c r="B25" s="118" t="s">
        <v>28</v>
      </c>
      <c r="C25" s="784" t="s">
        <v>29</v>
      </c>
      <c r="D25" s="784"/>
      <c r="E25" s="784"/>
      <c r="F25" s="784"/>
      <c r="G25" s="784"/>
      <c r="H25" s="785"/>
      <c r="I25" s="633"/>
      <c r="J25" s="633"/>
      <c r="K25" s="633"/>
    </row>
    <row r="26" spans="1:11" ht="12.75">
      <c r="A26" s="3" t="s">
        <v>51</v>
      </c>
      <c r="B26" s="118" t="s">
        <v>30</v>
      </c>
      <c r="C26" s="784" t="s">
        <v>31</v>
      </c>
      <c r="D26" s="784"/>
      <c r="E26" s="784"/>
      <c r="F26" s="784"/>
      <c r="G26" s="784"/>
      <c r="H26" s="785"/>
      <c r="I26" s="633"/>
      <c r="J26" s="633"/>
      <c r="K26" s="633"/>
    </row>
    <row r="27" spans="1:11" ht="14.25" customHeight="1">
      <c r="A27" s="3" t="s">
        <v>51</v>
      </c>
      <c r="B27" s="118" t="s">
        <v>32</v>
      </c>
      <c r="C27" s="784" t="s">
        <v>33</v>
      </c>
      <c r="D27" s="784"/>
      <c r="E27" s="784"/>
      <c r="F27" s="784"/>
      <c r="G27" s="784"/>
      <c r="H27" s="785"/>
      <c r="I27" s="633"/>
      <c r="J27" s="633"/>
      <c r="K27" s="633"/>
    </row>
    <row r="28" spans="1:11" ht="25.5" customHeight="1">
      <c r="A28" s="3" t="s">
        <v>51</v>
      </c>
      <c r="B28" s="119" t="s">
        <v>34</v>
      </c>
      <c r="C28" s="784" t="s">
        <v>35</v>
      </c>
      <c r="D28" s="784"/>
      <c r="E28" s="784"/>
      <c r="F28" s="784"/>
      <c r="G28" s="784"/>
      <c r="H28" s="785"/>
      <c r="I28" s="633"/>
      <c r="J28" s="633"/>
      <c r="K28" s="633"/>
    </row>
    <row r="29" spans="1:11" ht="26.25" customHeight="1">
      <c r="A29" s="3" t="s">
        <v>51</v>
      </c>
      <c r="B29" s="119" t="s">
        <v>36</v>
      </c>
      <c r="C29" s="784" t="s">
        <v>37</v>
      </c>
      <c r="D29" s="784"/>
      <c r="E29" s="784"/>
      <c r="F29" s="784"/>
      <c r="G29" s="784"/>
      <c r="H29" s="785"/>
      <c r="I29" s="633"/>
      <c r="J29" s="633"/>
      <c r="K29" s="633"/>
    </row>
    <row r="30" spans="1:11" ht="12.75">
      <c r="A30" s="3" t="s">
        <v>51</v>
      </c>
      <c r="B30" s="118" t="s">
        <v>38</v>
      </c>
      <c r="C30" s="784" t="s">
        <v>39</v>
      </c>
      <c r="D30" s="784"/>
      <c r="E30" s="784"/>
      <c r="F30" s="784"/>
      <c r="G30" s="784"/>
      <c r="H30" s="785"/>
      <c r="I30" s="633"/>
      <c r="J30" s="633"/>
      <c r="K30" s="633"/>
    </row>
    <row r="31" spans="1:11" ht="25.5" customHeight="1">
      <c r="A31" s="3" t="s">
        <v>51</v>
      </c>
      <c r="B31" s="118" t="s">
        <v>40</v>
      </c>
      <c r="C31" s="784" t="s">
        <v>1085</v>
      </c>
      <c r="D31" s="784"/>
      <c r="E31" s="784"/>
      <c r="F31" s="784"/>
      <c r="G31" s="784"/>
      <c r="H31" s="785"/>
      <c r="I31" s="633"/>
      <c r="J31" s="633"/>
      <c r="K31" s="633"/>
    </row>
    <row r="32" spans="1:11" ht="25.5" customHeight="1">
      <c r="A32" s="3" t="s">
        <v>51</v>
      </c>
      <c r="B32" s="164" t="s">
        <v>70</v>
      </c>
      <c r="C32" s="835" t="s">
        <v>828</v>
      </c>
      <c r="D32" s="835"/>
      <c r="E32" s="835"/>
      <c r="F32" s="835"/>
      <c r="G32" s="835"/>
      <c r="H32" s="835"/>
      <c r="I32" s="633"/>
      <c r="J32" s="633"/>
      <c r="K32" s="633"/>
    </row>
    <row r="34" spans="1:11" ht="12.75">
      <c r="A34" s="3" t="s">
        <v>52</v>
      </c>
      <c r="B34" s="988" t="s">
        <v>54</v>
      </c>
      <c r="C34" s="837"/>
      <c r="D34" s="837"/>
      <c r="E34" s="837"/>
      <c r="F34" s="837"/>
      <c r="G34" s="837"/>
      <c r="H34" s="837"/>
      <c r="I34" s="837"/>
      <c r="J34" s="837"/>
      <c r="K34" s="837"/>
    </row>
    <row r="35" spans="2:11" ht="64.5" customHeight="1">
      <c r="B35" s="774" t="s">
        <v>1134</v>
      </c>
      <c r="C35" s="774"/>
      <c r="D35" s="774"/>
      <c r="E35" s="774"/>
      <c r="F35" s="774"/>
      <c r="G35" s="774"/>
      <c r="H35" s="774"/>
      <c r="I35" s="774"/>
      <c r="J35" s="774"/>
      <c r="K35" s="774"/>
    </row>
    <row r="36" spans="2:11" ht="12.75">
      <c r="B36" s="7"/>
      <c r="C36" s="7"/>
      <c r="D36" s="7"/>
      <c r="E36" s="7"/>
      <c r="F36" s="7"/>
      <c r="G36" s="7"/>
      <c r="H36" s="7"/>
      <c r="I36" s="7"/>
      <c r="J36" s="7"/>
      <c r="K36" s="7"/>
    </row>
    <row r="37" spans="1:11" s="157" customFormat="1" ht="12.75">
      <c r="A37" s="634" t="s">
        <v>52</v>
      </c>
      <c r="B37" s="987" t="s">
        <v>1135</v>
      </c>
      <c r="C37" s="987"/>
      <c r="D37" s="987"/>
      <c r="E37" s="987"/>
      <c r="F37" s="987"/>
      <c r="G37" s="165"/>
      <c r="H37" s="166" t="s">
        <v>71</v>
      </c>
      <c r="I37" s="186" t="s">
        <v>829</v>
      </c>
      <c r="J37" s="187">
        <f>SUM('I CAS'!J37,'I CAPS'!J37,'I GS'!J37,'I SEM'!J37)</f>
        <v>4386.34</v>
      </c>
      <c r="K37" s="186" t="s">
        <v>830</v>
      </c>
    </row>
    <row r="38" spans="9:11" s="157" customFormat="1" ht="12.75">
      <c r="I38" s="188" t="s">
        <v>831</v>
      </c>
      <c r="J38" s="187"/>
      <c r="K38" s="186" t="s">
        <v>72</v>
      </c>
    </row>
    <row r="39" spans="1:11" ht="16.5" customHeight="1">
      <c r="A39" s="3" t="s">
        <v>53</v>
      </c>
      <c r="B39" s="988" t="s">
        <v>41</v>
      </c>
      <c r="C39" s="837"/>
      <c r="D39" s="837"/>
      <c r="E39" s="837"/>
      <c r="F39" s="837"/>
      <c r="G39" s="837"/>
      <c r="H39" s="837"/>
      <c r="I39" s="837"/>
      <c r="J39" s="837"/>
      <c r="K39" s="837"/>
    </row>
    <row r="40" spans="1:11" ht="27" customHeight="1">
      <c r="A40" s="3"/>
      <c r="B40" s="838" t="s">
        <v>1136</v>
      </c>
      <c r="C40" s="774"/>
      <c r="D40" s="774"/>
      <c r="E40" s="774"/>
      <c r="F40" s="774"/>
      <c r="G40" s="774"/>
      <c r="H40" s="774"/>
      <c r="I40" s="774"/>
      <c r="J40" s="774"/>
      <c r="K40" s="774"/>
    </row>
    <row r="41" spans="1:11" ht="115.5" customHeight="1">
      <c r="A41" s="3"/>
      <c r="B41" s="989" t="s">
        <v>589</v>
      </c>
      <c r="C41" s="774"/>
      <c r="D41" s="774"/>
      <c r="E41" s="774"/>
      <c r="F41" s="774"/>
      <c r="G41" s="774"/>
      <c r="H41" s="774"/>
      <c r="I41" s="774"/>
      <c r="J41" s="774"/>
      <c r="K41" s="774"/>
    </row>
    <row r="42" spans="1:11" ht="93" customHeight="1">
      <c r="A42" s="3"/>
      <c r="B42" s="989" t="s">
        <v>590</v>
      </c>
      <c r="C42" s="838"/>
      <c r="D42" s="838"/>
      <c r="E42" s="838"/>
      <c r="F42" s="838"/>
      <c r="G42" s="838"/>
      <c r="H42" s="838"/>
      <c r="I42" s="838"/>
      <c r="J42" s="838"/>
      <c r="K42" s="838"/>
    </row>
    <row r="43" spans="1:11" ht="68.25" customHeight="1">
      <c r="A43" s="3"/>
      <c r="B43" s="838" t="s">
        <v>1137</v>
      </c>
      <c r="C43" s="774"/>
      <c r="D43" s="774"/>
      <c r="E43" s="774"/>
      <c r="F43" s="774"/>
      <c r="G43" s="774"/>
      <c r="H43" s="774"/>
      <c r="I43" s="774"/>
      <c r="J43" s="774"/>
      <c r="K43" s="774"/>
    </row>
    <row r="44" spans="1:11" ht="12.75">
      <c r="A44" s="3"/>
      <c r="B44" s="121"/>
      <c r="C44" s="121"/>
      <c r="D44" s="121"/>
      <c r="E44" s="121"/>
      <c r="F44" s="121"/>
      <c r="G44" s="121"/>
      <c r="H44" s="121"/>
      <c r="I44" s="121"/>
      <c r="J44" s="121"/>
      <c r="K44" s="121"/>
    </row>
    <row r="45" spans="1:11" ht="12.75">
      <c r="A45" s="3" t="s">
        <v>53</v>
      </c>
      <c r="B45" s="990" t="s">
        <v>1116</v>
      </c>
      <c r="C45" s="884"/>
      <c r="D45" s="884"/>
      <c r="E45" s="884"/>
      <c r="F45" s="884"/>
      <c r="G45" s="884"/>
      <c r="H45" s="884"/>
      <c r="I45" s="884"/>
      <c r="J45" s="884"/>
      <c r="K45" s="884"/>
    </row>
    <row r="47" spans="1:11" ht="12.75">
      <c r="A47" s="3" t="s">
        <v>53</v>
      </c>
      <c r="B47" s="991" t="s">
        <v>1117</v>
      </c>
      <c r="C47" s="991"/>
      <c r="D47" s="991"/>
      <c r="E47" s="991"/>
      <c r="F47" s="991"/>
      <c r="G47" s="991"/>
      <c r="H47" s="991"/>
      <c r="I47" s="991"/>
      <c r="J47" s="991"/>
      <c r="K47" s="991"/>
    </row>
    <row r="48" spans="1:11" ht="12.75">
      <c r="A48" s="3" t="s">
        <v>53</v>
      </c>
      <c r="B48" s="986" t="s">
        <v>42</v>
      </c>
      <c r="C48" s="986"/>
      <c r="D48" s="120" t="s">
        <v>43</v>
      </c>
      <c r="E48" s="120" t="s">
        <v>44</v>
      </c>
      <c r="F48" s="120" t="s">
        <v>45</v>
      </c>
      <c r="G48" s="120" t="s">
        <v>46</v>
      </c>
      <c r="H48" s="120" t="s">
        <v>47</v>
      </c>
      <c r="I48" s="120" t="s">
        <v>48</v>
      </c>
      <c r="J48" s="120" t="s">
        <v>49</v>
      </c>
      <c r="K48" s="120" t="s">
        <v>924</v>
      </c>
    </row>
    <row r="49" spans="1:11" ht="12.75">
      <c r="A49" s="3" t="s">
        <v>53</v>
      </c>
      <c r="B49" s="986"/>
      <c r="C49" s="986"/>
      <c r="D49" s="587">
        <f>SUM('I CAS'!D49,'I CAPS'!D49)</f>
        <v>134</v>
      </c>
      <c r="E49" s="587">
        <f>SUM('I CAS'!E49,'I CAPS'!E49)</f>
        <v>280</v>
      </c>
      <c r="F49" s="587">
        <f>SUM('I CAS'!F49,'I CAPS'!F49)</f>
        <v>155</v>
      </c>
      <c r="G49" s="587">
        <f>SUM('I CAS'!G49,'I CAPS'!G49)</f>
        <v>78</v>
      </c>
      <c r="H49" s="587">
        <f>SUM('I CAS'!H49,'I CAPS'!H49)</f>
        <v>23</v>
      </c>
      <c r="I49" s="587">
        <f>SUM('I CAS'!I49,'I CAPS'!I49)</f>
        <v>18</v>
      </c>
      <c r="J49" s="587">
        <f>SUM('I CAS'!J49,'I CAPS'!J49)</f>
        <v>5</v>
      </c>
      <c r="K49" s="587">
        <f>SUM(D49:J49)</f>
        <v>693</v>
      </c>
    </row>
    <row r="50" spans="2:11" ht="12.75">
      <c r="B50" s="985"/>
      <c r="C50" s="985"/>
      <c r="D50" s="145"/>
      <c r="E50" s="145"/>
      <c r="F50" s="145"/>
      <c r="G50" s="145"/>
      <c r="H50" s="145"/>
      <c r="I50" s="145"/>
      <c r="J50" s="145"/>
      <c r="K50" s="145"/>
    </row>
    <row r="51" spans="1:11" ht="12.75">
      <c r="A51" s="3" t="s">
        <v>53</v>
      </c>
      <c r="B51" s="986" t="s">
        <v>50</v>
      </c>
      <c r="C51" s="986"/>
      <c r="D51" s="120" t="s">
        <v>43</v>
      </c>
      <c r="E51" s="120" t="s">
        <v>44</v>
      </c>
      <c r="F51" s="120" t="s">
        <v>45</v>
      </c>
      <c r="G51" s="120" t="s">
        <v>46</v>
      </c>
      <c r="H51" s="120" t="s">
        <v>47</v>
      </c>
      <c r="I51" s="120" t="s">
        <v>48</v>
      </c>
      <c r="J51" s="120" t="s">
        <v>49</v>
      </c>
      <c r="K51" s="120" t="s">
        <v>924</v>
      </c>
    </row>
    <row r="52" spans="1:11" ht="12.75">
      <c r="A52" s="3" t="s">
        <v>53</v>
      </c>
      <c r="B52" s="986"/>
      <c r="C52" s="986"/>
      <c r="D52" s="587">
        <f>SUM('I CAS'!D52,'I CAPS'!D52)</f>
        <v>28</v>
      </c>
      <c r="E52" s="587">
        <f>SUM('I CAS'!E52,'I CAPS'!E52)</f>
        <v>70</v>
      </c>
      <c r="F52" s="587">
        <f>SUM('I CAS'!F52,'I CAPS'!F52)</f>
        <v>33</v>
      </c>
      <c r="G52" s="587">
        <f>SUM('I CAS'!G52,'I CAPS'!G52)</f>
        <v>4</v>
      </c>
      <c r="H52" s="587">
        <f>SUM('I CAS'!H52,'I CAPS'!H52)</f>
        <v>7</v>
      </c>
      <c r="I52" s="587">
        <f>SUM('I CAS'!I52,'I CAPS'!I52)</f>
        <v>0</v>
      </c>
      <c r="J52" s="587">
        <f>SUM('I CAS'!J52,'I CAPS'!J52)</f>
        <v>0</v>
      </c>
      <c r="K52" s="587">
        <f>SUM(D52:J52)</f>
        <v>142</v>
      </c>
    </row>
  </sheetData>
  <sheetProtection/>
  <mergeCells count="41">
    <mergeCell ref="C10:I10"/>
    <mergeCell ref="C25:H25"/>
    <mergeCell ref="B16:K16"/>
    <mergeCell ref="B17:K17"/>
    <mergeCell ref="C7:I7"/>
    <mergeCell ref="C8:I8"/>
    <mergeCell ref="A1:K1"/>
    <mergeCell ref="B3:K3"/>
    <mergeCell ref="B4:K4"/>
    <mergeCell ref="C6:I6"/>
    <mergeCell ref="C9:I9"/>
    <mergeCell ref="C27:H27"/>
    <mergeCell ref="C28:H28"/>
    <mergeCell ref="B20:K20"/>
    <mergeCell ref="B22:H22"/>
    <mergeCell ref="B42:K42"/>
    <mergeCell ref="C11:I11"/>
    <mergeCell ref="C12:I12"/>
    <mergeCell ref="B14:K14"/>
    <mergeCell ref="B15:K15"/>
    <mergeCell ref="C24:H24"/>
    <mergeCell ref="B43:K43"/>
    <mergeCell ref="B45:K45"/>
    <mergeCell ref="B47:K47"/>
    <mergeCell ref="B48:C49"/>
    <mergeCell ref="B18:K18"/>
    <mergeCell ref="B19:K19"/>
    <mergeCell ref="B34:K34"/>
    <mergeCell ref="B35:K35"/>
    <mergeCell ref="C23:H23"/>
    <mergeCell ref="C26:H26"/>
    <mergeCell ref="B50:C50"/>
    <mergeCell ref="C29:H29"/>
    <mergeCell ref="C30:H30"/>
    <mergeCell ref="C31:H31"/>
    <mergeCell ref="C32:H32"/>
    <mergeCell ref="B51:C52"/>
    <mergeCell ref="B37:F37"/>
    <mergeCell ref="B39:K39"/>
    <mergeCell ref="B40:K40"/>
    <mergeCell ref="B41:K41"/>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11.xml><?xml version="1.0" encoding="utf-8"?>
<worksheet xmlns="http://schemas.openxmlformats.org/spreadsheetml/2006/main" xmlns:r="http://schemas.openxmlformats.org/officeDocument/2006/relationships">
  <sheetPr codeName="Sheet11">
    <tabColor theme="1"/>
    <pageSetUpPr fitToPage="1"/>
  </sheetPr>
  <dimension ref="A1:H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 min="7" max="7" width="10.140625" style="0" customWidth="1"/>
    <col min="8" max="8" width="10.57421875" style="0" customWidth="1"/>
  </cols>
  <sheetData>
    <row r="1" spans="1:5" ht="18">
      <c r="A1" s="1002" t="s">
        <v>332</v>
      </c>
      <c r="B1" s="1002"/>
      <c r="C1" s="1002"/>
      <c r="D1" s="1002"/>
      <c r="E1" s="1002"/>
    </row>
    <row r="2" ht="12.75"/>
    <row r="3" spans="1:2" ht="12.75">
      <c r="A3" s="81" t="s">
        <v>364</v>
      </c>
      <c r="B3" s="83" t="s">
        <v>1138</v>
      </c>
    </row>
    <row r="4" spans="1:6" s="163" customFormat="1" ht="72" customHeight="1">
      <c r="A4" s="29" t="s">
        <v>364</v>
      </c>
      <c r="B4" s="1003" t="s">
        <v>160</v>
      </c>
      <c r="C4" s="1003"/>
      <c r="D4" s="1003"/>
      <c r="E4" s="1003"/>
      <c r="F4" s="1003"/>
    </row>
    <row r="5" spans="1:8" ht="51.75" thickBot="1">
      <c r="A5" s="81" t="s">
        <v>364</v>
      </c>
      <c r="B5" s="84" t="s">
        <v>365</v>
      </c>
      <c r="C5" s="36" t="s">
        <v>366</v>
      </c>
      <c r="D5" s="36" t="s">
        <v>99</v>
      </c>
      <c r="E5" s="36" t="s">
        <v>367</v>
      </c>
      <c r="F5" s="36" t="s">
        <v>134</v>
      </c>
      <c r="G5" s="625" t="s">
        <v>343</v>
      </c>
      <c r="H5" s="632" t="s">
        <v>342</v>
      </c>
    </row>
    <row r="6" spans="1:8" ht="13.5" thickBot="1">
      <c r="A6" s="81" t="s">
        <v>364</v>
      </c>
      <c r="B6" s="189" t="s">
        <v>368</v>
      </c>
      <c r="C6" s="626"/>
      <c r="D6" s="626"/>
      <c r="E6" s="626"/>
      <c r="F6" s="190">
        <v>1</v>
      </c>
      <c r="G6" s="145"/>
      <c r="H6" s="145"/>
    </row>
    <row r="7" spans="1:8" ht="13.5" thickBot="1">
      <c r="A7" s="81" t="s">
        <v>364</v>
      </c>
      <c r="B7" s="191" t="s">
        <v>1000</v>
      </c>
      <c r="C7" s="627"/>
      <c r="D7" s="627"/>
      <c r="E7" s="628">
        <f>H7/H$45</f>
        <v>0.004801920768307323</v>
      </c>
      <c r="F7" s="192">
        <v>3</v>
      </c>
      <c r="G7" s="145"/>
      <c r="H7" s="145">
        <f>SUM('J CAS'!G7,'J CAPS'!G7)</f>
        <v>4</v>
      </c>
    </row>
    <row r="8" spans="1:8" ht="13.5" thickBot="1">
      <c r="A8" s="81" t="s">
        <v>364</v>
      </c>
      <c r="B8" s="191" t="s">
        <v>369</v>
      </c>
      <c r="C8" s="627"/>
      <c r="D8" s="627"/>
      <c r="E8" s="628"/>
      <c r="F8" s="192">
        <v>4</v>
      </c>
      <c r="G8" s="145"/>
      <c r="H8" s="145"/>
    </row>
    <row r="9" spans="1:8" ht="13.5" thickBot="1">
      <c r="A9" s="81" t="s">
        <v>364</v>
      </c>
      <c r="B9" s="191" t="s">
        <v>370</v>
      </c>
      <c r="C9" s="627"/>
      <c r="D9" s="627"/>
      <c r="E9" s="628">
        <f>H9/H$45</f>
        <v>0.0012004801920768306</v>
      </c>
      <c r="F9" s="192">
        <v>5</v>
      </c>
      <c r="G9" s="145"/>
      <c r="H9" s="145">
        <f>SUM('J CAS'!G9,'J CAPS'!G9)</f>
        <v>1</v>
      </c>
    </row>
    <row r="10" spans="1:8" ht="13.5" thickBot="1">
      <c r="A10" s="81" t="s">
        <v>364</v>
      </c>
      <c r="B10" s="218" t="s">
        <v>449</v>
      </c>
      <c r="C10" s="627"/>
      <c r="D10" s="627"/>
      <c r="E10" s="628">
        <f>H10/H$45</f>
        <v>0.06962785114045618</v>
      </c>
      <c r="F10" s="192">
        <v>9</v>
      </c>
      <c r="G10" s="145"/>
      <c r="H10" s="145">
        <f>SUM('J CAS'!G10,'J CAPS'!G10)</f>
        <v>58</v>
      </c>
    </row>
    <row r="11" spans="1:8" ht="13.5" thickBot="1">
      <c r="A11" s="81" t="s">
        <v>364</v>
      </c>
      <c r="B11" s="218" t="s">
        <v>450</v>
      </c>
      <c r="C11" s="627"/>
      <c r="D11" s="627"/>
      <c r="E11" s="628"/>
      <c r="F11" s="192">
        <v>10</v>
      </c>
      <c r="G11" s="145"/>
      <c r="H11" s="145"/>
    </row>
    <row r="12" spans="1:8" ht="13.5" thickBot="1">
      <c r="A12" s="81" t="s">
        <v>364</v>
      </c>
      <c r="B12" s="191" t="s">
        <v>373</v>
      </c>
      <c r="C12" s="627"/>
      <c r="D12" s="627"/>
      <c r="E12" s="628">
        <f>H12/H$45</f>
        <v>0.007202881152460984</v>
      </c>
      <c r="F12" s="192">
        <v>11</v>
      </c>
      <c r="G12" s="145"/>
      <c r="H12" s="145">
        <f>SUM('J CAS'!G12,'J CAPS'!G12)</f>
        <v>6</v>
      </c>
    </row>
    <row r="13" spans="1:8" ht="13.5" thickBot="1">
      <c r="A13" s="81" t="s">
        <v>364</v>
      </c>
      <c r="B13" s="191" t="s">
        <v>451</v>
      </c>
      <c r="C13" s="627"/>
      <c r="D13" s="627"/>
      <c r="E13" s="628"/>
      <c r="F13" s="192">
        <v>12</v>
      </c>
      <c r="G13" s="145"/>
      <c r="H13" s="145"/>
    </row>
    <row r="14" spans="1:8" ht="13.5" thickBot="1">
      <c r="A14" s="81" t="s">
        <v>364</v>
      </c>
      <c r="B14" s="191" t="s">
        <v>374</v>
      </c>
      <c r="C14" s="627"/>
      <c r="D14" s="627"/>
      <c r="E14" s="628">
        <f>H14/H$45</f>
        <v>0.12605042016806722</v>
      </c>
      <c r="F14" s="192">
        <v>13</v>
      </c>
      <c r="G14" s="145"/>
      <c r="H14" s="145">
        <f>SUM('J CAS'!G14,'J CAPS'!G14)</f>
        <v>105</v>
      </c>
    </row>
    <row r="15" spans="1:8" ht="13.5" thickBot="1">
      <c r="A15" s="81" t="s">
        <v>364</v>
      </c>
      <c r="B15" s="191" t="s">
        <v>452</v>
      </c>
      <c r="C15" s="627"/>
      <c r="D15" s="627"/>
      <c r="E15" s="628">
        <f>H15/H$45</f>
        <v>0.006002400960384154</v>
      </c>
      <c r="F15" s="192">
        <v>14</v>
      </c>
      <c r="G15" s="145"/>
      <c r="H15" s="145">
        <f>SUM('J CAS'!G15,'J CAPS'!G15)</f>
        <v>5</v>
      </c>
    </row>
    <row r="16" spans="1:8" ht="13.5" thickBot="1">
      <c r="A16" s="81" t="s">
        <v>364</v>
      </c>
      <c r="B16" s="191" t="s">
        <v>453</v>
      </c>
      <c r="C16" s="627"/>
      <c r="D16" s="627"/>
      <c r="E16" s="628"/>
      <c r="F16" s="192">
        <v>15</v>
      </c>
      <c r="G16" s="145"/>
      <c r="H16" s="145"/>
    </row>
    <row r="17" spans="1:8" ht="13.5" thickBot="1">
      <c r="A17" s="81" t="s">
        <v>364</v>
      </c>
      <c r="B17" s="191" t="s">
        <v>375</v>
      </c>
      <c r="C17" s="627"/>
      <c r="D17" s="627"/>
      <c r="E17" s="628">
        <f>H17/H$45</f>
        <v>0.012004801920768308</v>
      </c>
      <c r="F17" s="192">
        <v>16</v>
      </c>
      <c r="G17" s="145"/>
      <c r="H17" s="145">
        <f>SUM('J CAS'!G17,'J CAPS'!G17)</f>
        <v>10</v>
      </c>
    </row>
    <row r="18" spans="1:8" ht="13.5" thickBot="1">
      <c r="A18" s="81" t="s">
        <v>364</v>
      </c>
      <c r="B18" s="218" t="s">
        <v>454</v>
      </c>
      <c r="C18" s="627"/>
      <c r="D18" s="627"/>
      <c r="E18" s="628"/>
      <c r="F18" s="192">
        <v>19</v>
      </c>
      <c r="G18" s="145"/>
      <c r="H18" s="145"/>
    </row>
    <row r="19" spans="1:8" ht="13.5" thickBot="1">
      <c r="A19" s="81" t="s">
        <v>364</v>
      </c>
      <c r="B19" s="191" t="s">
        <v>866</v>
      </c>
      <c r="C19" s="627"/>
      <c r="D19" s="627"/>
      <c r="E19" s="628"/>
      <c r="F19" s="192">
        <v>22</v>
      </c>
      <c r="G19" s="145"/>
      <c r="H19" s="145"/>
    </row>
    <row r="20" spans="1:8" ht="13.5" thickBot="1">
      <c r="A20" s="81" t="s">
        <v>364</v>
      </c>
      <c r="B20" s="191" t="s">
        <v>880</v>
      </c>
      <c r="C20" s="627"/>
      <c r="D20" s="627"/>
      <c r="E20" s="628">
        <f>H20/H$45</f>
        <v>0.031212484993997598</v>
      </c>
      <c r="F20" s="192">
        <v>23</v>
      </c>
      <c r="G20" s="145"/>
      <c r="H20" s="145">
        <f>SUM('J CAS'!G20,'J CAPS'!G20)</f>
        <v>26</v>
      </c>
    </row>
    <row r="21" spans="1:8" ht="13.5" thickBot="1">
      <c r="A21" s="81" t="s">
        <v>364</v>
      </c>
      <c r="B21" s="191" t="s">
        <v>867</v>
      </c>
      <c r="C21" s="627"/>
      <c r="D21" s="629">
        <f>G21/G45</f>
        <v>1</v>
      </c>
      <c r="E21" s="628"/>
      <c r="F21" s="192">
        <v>24</v>
      </c>
      <c r="G21" s="145">
        <f>SUM('J CAS'!G21,'J CAPS'!G21)</f>
        <v>10</v>
      </c>
      <c r="H21" s="145"/>
    </row>
    <row r="22" spans="1:8" ht="13.5" thickBot="1">
      <c r="A22" s="81" t="s">
        <v>364</v>
      </c>
      <c r="B22" s="191" t="s">
        <v>868</v>
      </c>
      <c r="C22" s="627"/>
      <c r="D22" s="627"/>
      <c r="E22" s="628"/>
      <c r="F22" s="192">
        <v>25</v>
      </c>
      <c r="G22" s="145"/>
      <c r="H22" s="145"/>
    </row>
    <row r="23" spans="1:8" ht="13.5" thickBot="1">
      <c r="A23" s="81" t="s">
        <v>364</v>
      </c>
      <c r="B23" s="191" t="s">
        <v>371</v>
      </c>
      <c r="C23" s="627"/>
      <c r="D23" s="627"/>
      <c r="E23" s="628">
        <f>H23/H$45</f>
        <v>0.04321728691476591</v>
      </c>
      <c r="F23" s="192">
        <v>26</v>
      </c>
      <c r="G23" s="145"/>
      <c r="H23" s="145">
        <f>SUM('J CAS'!G23,'J CAPS'!G23)</f>
        <v>36</v>
      </c>
    </row>
    <row r="24" spans="1:8" ht="13.5" thickBot="1">
      <c r="A24" s="81" t="s">
        <v>364</v>
      </c>
      <c r="B24" s="191" t="s">
        <v>881</v>
      </c>
      <c r="C24" s="627"/>
      <c r="D24" s="627"/>
      <c r="E24" s="628">
        <f>H24/H$45</f>
        <v>0.0024009603841536613</v>
      </c>
      <c r="F24" s="192">
        <v>27</v>
      </c>
      <c r="G24" s="145"/>
      <c r="H24" s="145">
        <f>SUM('J CAS'!G24,'J CAPS'!G24)</f>
        <v>2</v>
      </c>
    </row>
    <row r="25" spans="1:8" ht="13.5" thickBot="1">
      <c r="A25" s="81" t="s">
        <v>364</v>
      </c>
      <c r="B25" s="191" t="s">
        <v>999</v>
      </c>
      <c r="C25" s="627"/>
      <c r="D25" s="627"/>
      <c r="E25" s="628"/>
      <c r="F25" s="192">
        <v>29</v>
      </c>
      <c r="G25" s="145"/>
      <c r="H25" s="145"/>
    </row>
    <row r="26" spans="1:8" ht="13.5" thickBot="1">
      <c r="A26" s="81" t="s">
        <v>364</v>
      </c>
      <c r="B26" s="191" t="s">
        <v>377</v>
      </c>
      <c r="C26" s="627"/>
      <c r="D26" s="627"/>
      <c r="E26" s="628">
        <f>H26/H$45</f>
        <v>0.03481392557022809</v>
      </c>
      <c r="F26" s="192">
        <v>30</v>
      </c>
      <c r="G26" s="145"/>
      <c r="H26" s="145">
        <f>SUM('J CAS'!G26,'J CAPS'!G26)</f>
        <v>29</v>
      </c>
    </row>
    <row r="27" spans="1:8" ht="13.5" thickBot="1">
      <c r="A27" s="81" t="s">
        <v>364</v>
      </c>
      <c r="B27" s="191" t="s">
        <v>1001</v>
      </c>
      <c r="C27" s="627"/>
      <c r="D27" s="627"/>
      <c r="E27" s="628">
        <f>H27/H$45</f>
        <v>0.003601440576230492</v>
      </c>
      <c r="F27" s="192">
        <v>31</v>
      </c>
      <c r="G27" s="145"/>
      <c r="H27" s="145">
        <f>SUM('J CAS'!G27,'J CAPS'!G27)</f>
        <v>3</v>
      </c>
    </row>
    <row r="28" spans="1:8" ht="13.5" thickBot="1">
      <c r="A28" s="81" t="s">
        <v>364</v>
      </c>
      <c r="B28" s="218" t="s">
        <v>455</v>
      </c>
      <c r="C28" s="627"/>
      <c r="D28" s="627"/>
      <c r="E28" s="628">
        <f>H28/H$45</f>
        <v>0.015606242496998799</v>
      </c>
      <c r="F28" s="192">
        <v>38</v>
      </c>
      <c r="G28" s="145"/>
      <c r="H28" s="145">
        <f>SUM('J CAS'!G28,'J CAPS'!G28)</f>
        <v>13</v>
      </c>
    </row>
    <row r="29" spans="1:8" ht="13.5" thickBot="1">
      <c r="A29" s="81" t="s">
        <v>364</v>
      </c>
      <c r="B29" s="218" t="s">
        <v>456</v>
      </c>
      <c r="C29" s="627"/>
      <c r="D29" s="627"/>
      <c r="E29" s="628">
        <f>H29/H$45</f>
        <v>0.04921968787515006</v>
      </c>
      <c r="F29" s="192">
        <v>39</v>
      </c>
      <c r="G29" s="145"/>
      <c r="H29" s="145">
        <f>SUM('J CAS'!G29,'J CAPS'!G29)</f>
        <v>41</v>
      </c>
    </row>
    <row r="30" spans="1:8" ht="13.5" thickBot="1">
      <c r="A30" s="81" t="s">
        <v>364</v>
      </c>
      <c r="B30" s="218" t="s">
        <v>1002</v>
      </c>
      <c r="C30" s="627"/>
      <c r="D30" s="627"/>
      <c r="E30" s="628">
        <f>H30/H$45</f>
        <v>0.031212484993997598</v>
      </c>
      <c r="F30" s="192">
        <v>40</v>
      </c>
      <c r="G30" s="145"/>
      <c r="H30" s="145">
        <f>SUM('J CAS'!G30,'J CAPS'!G30)</f>
        <v>26</v>
      </c>
    </row>
    <row r="31" spans="1:8" ht="13.5" thickBot="1">
      <c r="A31" s="81" t="s">
        <v>364</v>
      </c>
      <c r="B31" s="218" t="s">
        <v>457</v>
      </c>
      <c r="C31" s="627"/>
      <c r="D31" s="627"/>
      <c r="E31" s="628"/>
      <c r="F31" s="192">
        <v>41</v>
      </c>
      <c r="G31" s="145"/>
      <c r="H31" s="145"/>
    </row>
    <row r="32" spans="1:8" ht="13.5" thickBot="1">
      <c r="A32" s="81" t="s">
        <v>364</v>
      </c>
      <c r="B32" s="191" t="s">
        <v>1003</v>
      </c>
      <c r="C32" s="627"/>
      <c r="D32" s="627"/>
      <c r="E32" s="628">
        <f>H32/H$45</f>
        <v>0.04561824729891957</v>
      </c>
      <c r="F32" s="192">
        <v>42</v>
      </c>
      <c r="G32" s="145"/>
      <c r="H32" s="145">
        <f>SUM('J CAS'!G32,'J CAPS'!G32)</f>
        <v>38</v>
      </c>
    </row>
    <row r="33" spans="1:8" ht="13.5" thickBot="1">
      <c r="A33" s="81" t="s">
        <v>364</v>
      </c>
      <c r="B33" s="218" t="s">
        <v>458</v>
      </c>
      <c r="C33" s="627"/>
      <c r="D33" s="627"/>
      <c r="E33" s="628"/>
      <c r="F33" s="192">
        <v>43</v>
      </c>
      <c r="G33" s="145"/>
      <c r="H33" s="145"/>
    </row>
    <row r="34" spans="1:8" ht="13.5" thickBot="1">
      <c r="A34" s="81" t="s">
        <v>364</v>
      </c>
      <c r="B34" s="218" t="s">
        <v>459</v>
      </c>
      <c r="C34" s="627"/>
      <c r="D34" s="627"/>
      <c r="E34" s="628">
        <f>H34/H$45</f>
        <v>0.01800720288115246</v>
      </c>
      <c r="F34" s="192">
        <v>44</v>
      </c>
      <c r="G34" s="145"/>
      <c r="H34" s="145">
        <f>SUM('J CAS'!G34,'J CAPS'!G34)</f>
        <v>15</v>
      </c>
    </row>
    <row r="35" spans="1:8" ht="13.5" thickBot="1">
      <c r="A35" s="81" t="s">
        <v>364</v>
      </c>
      <c r="B35" s="191" t="s">
        <v>460</v>
      </c>
      <c r="C35" s="627"/>
      <c r="D35" s="627"/>
      <c r="E35" s="628">
        <f>H35/H$45</f>
        <v>0.030012004801920768</v>
      </c>
      <c r="F35" s="192">
        <v>45</v>
      </c>
      <c r="G35" s="145"/>
      <c r="H35" s="145">
        <f>SUM('J CAS'!G35,'J CAPS'!G35)</f>
        <v>25</v>
      </c>
    </row>
    <row r="36" spans="1:8" ht="13.5" thickBot="1">
      <c r="A36" s="81" t="s">
        <v>364</v>
      </c>
      <c r="B36" s="218" t="s">
        <v>461</v>
      </c>
      <c r="C36" s="627"/>
      <c r="D36" s="627"/>
      <c r="E36" s="628"/>
      <c r="F36" s="192">
        <v>46</v>
      </c>
      <c r="G36" s="145"/>
      <c r="H36" s="145"/>
    </row>
    <row r="37" spans="1:8" ht="13.5" thickBot="1">
      <c r="A37" s="81" t="s">
        <v>364</v>
      </c>
      <c r="B37" s="218" t="s">
        <v>462</v>
      </c>
      <c r="C37" s="627"/>
      <c r="D37" s="627"/>
      <c r="E37" s="628"/>
      <c r="F37" s="192">
        <v>47</v>
      </c>
      <c r="G37" s="145"/>
      <c r="H37" s="145"/>
    </row>
    <row r="38" spans="1:8" ht="13.5" thickBot="1">
      <c r="A38" s="81" t="s">
        <v>364</v>
      </c>
      <c r="B38" s="218" t="s">
        <v>463</v>
      </c>
      <c r="C38" s="627"/>
      <c r="D38" s="627"/>
      <c r="E38" s="628"/>
      <c r="F38" s="192">
        <v>48</v>
      </c>
      <c r="G38" s="145"/>
      <c r="H38" s="145"/>
    </row>
    <row r="39" spans="1:8" ht="13.5" thickBot="1">
      <c r="A39" s="81" t="s">
        <v>364</v>
      </c>
      <c r="B39" s="218" t="s">
        <v>464</v>
      </c>
      <c r="C39" s="627"/>
      <c r="D39" s="627"/>
      <c r="E39" s="628"/>
      <c r="F39" s="192">
        <v>49</v>
      </c>
      <c r="G39" s="145"/>
      <c r="H39" s="145"/>
    </row>
    <row r="40" spans="1:8" ht="13.5" thickBot="1">
      <c r="A40" s="81" t="s">
        <v>364</v>
      </c>
      <c r="B40" s="191" t="s">
        <v>1004</v>
      </c>
      <c r="C40" s="627"/>
      <c r="D40" s="627"/>
      <c r="E40" s="628">
        <f>H40/H$45</f>
        <v>0.021608643457382955</v>
      </c>
      <c r="F40" s="192">
        <v>50</v>
      </c>
      <c r="G40" s="145"/>
      <c r="H40" s="145">
        <f>SUM('J CAS'!G40,'J CAPS'!G40)</f>
        <v>18</v>
      </c>
    </row>
    <row r="41" spans="1:8" ht="13.5" thickBot="1">
      <c r="A41" s="81" t="s">
        <v>364</v>
      </c>
      <c r="B41" s="191" t="s">
        <v>376</v>
      </c>
      <c r="C41" s="627"/>
      <c r="D41" s="627"/>
      <c r="E41" s="628">
        <f>H41/H$45</f>
        <v>0.15966386554621848</v>
      </c>
      <c r="F41" s="192">
        <v>51</v>
      </c>
      <c r="G41" s="145"/>
      <c r="H41" s="145">
        <f>SUM('J CAS'!G41,'J CAPS'!G41)</f>
        <v>133</v>
      </c>
    </row>
    <row r="42" spans="1:8" ht="13.5" thickBot="1">
      <c r="A42" s="81" t="s">
        <v>364</v>
      </c>
      <c r="B42" s="191" t="s">
        <v>372</v>
      </c>
      <c r="C42" s="627"/>
      <c r="D42" s="627"/>
      <c r="E42" s="628">
        <f>H42/H$45</f>
        <v>0.25690276110444177</v>
      </c>
      <c r="F42" s="192">
        <v>52</v>
      </c>
      <c r="G42" s="145"/>
      <c r="H42" s="145">
        <f>SUM('J CAS'!G42,'J CAPS'!G42)</f>
        <v>214</v>
      </c>
    </row>
    <row r="43" spans="1:8" ht="13.5" thickBot="1">
      <c r="A43" s="81" t="s">
        <v>364</v>
      </c>
      <c r="B43" s="218" t="s">
        <v>885</v>
      </c>
      <c r="C43" s="627"/>
      <c r="D43" s="627"/>
      <c r="E43" s="628">
        <f>H43/H$45</f>
        <v>0.030012004801920768</v>
      </c>
      <c r="F43" s="192">
        <v>54</v>
      </c>
      <c r="G43" s="145"/>
      <c r="H43" s="145">
        <f>SUM('J CAS'!G43,'J CAPS'!G43)</f>
        <v>25</v>
      </c>
    </row>
    <row r="44" spans="1:8" ht="12.75">
      <c r="A44" s="81" t="s">
        <v>364</v>
      </c>
      <c r="B44" s="16" t="s">
        <v>1005</v>
      </c>
      <c r="C44" s="630"/>
      <c r="D44" s="630"/>
      <c r="E44" s="630"/>
      <c r="F44" s="85"/>
      <c r="G44" s="145"/>
      <c r="H44" s="145"/>
    </row>
    <row r="45" spans="1:8" ht="12.75">
      <c r="A45" s="81" t="s">
        <v>364</v>
      </c>
      <c r="B45" s="18" t="s">
        <v>787</v>
      </c>
      <c r="C45" s="631">
        <f>SUM(C6:C44)</f>
        <v>0</v>
      </c>
      <c r="D45" s="631">
        <f>SUM(D6:D44)</f>
        <v>1</v>
      </c>
      <c r="E45" s="631">
        <f>SUM(E6:E44)</f>
        <v>1</v>
      </c>
      <c r="F45" s="86"/>
      <c r="G45" s="3">
        <f>SUM(G6:G44)</f>
        <v>10</v>
      </c>
      <c r="H45" s="3">
        <f>SUM(H6:H44)</f>
        <v>833</v>
      </c>
    </row>
  </sheetData>
  <sheetProtection/>
  <mergeCells count="2">
    <mergeCell ref="A1:E1"/>
    <mergeCell ref="B4:F4"/>
  </mergeCells>
  <printOptions/>
  <pageMargins left="0.75" right="0.75" top="1" bottom="1" header="0.5" footer="0.5"/>
  <pageSetup fitToHeight="1" fitToWidth="1" horizontalDpi="600" verticalDpi="600" orientation="landscape" scale="71" r:id="rId2"/>
  <headerFooter alignWithMargins="0">
    <oddHeader>&amp;CCommon Data Set 2008-09</oddHeader>
    <oddFooter>&amp;C&amp;A&amp;RPage &amp;P</oddFooter>
  </headerFooter>
  <drawing r:id="rId1"/>
</worksheet>
</file>

<file path=xl/worksheets/sheet12.xml><?xml version="1.0" encoding="utf-8"?>
<worksheet xmlns="http://schemas.openxmlformats.org/spreadsheetml/2006/main" xmlns:r="http://schemas.openxmlformats.org/officeDocument/2006/relationships">
  <sheetPr codeName="Sheet12">
    <tabColor rgb="FFFFFF00"/>
  </sheetPr>
  <dimension ref="A1:F108"/>
  <sheetViews>
    <sheetView zoomScalePageLayoutView="0" workbookViewId="0" topLeftCell="A1">
      <selection activeCell="H1" sqref="H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772" t="s">
        <v>272</v>
      </c>
      <c r="B1" s="772"/>
      <c r="C1" s="772"/>
      <c r="D1" s="772"/>
      <c r="E1" s="772"/>
      <c r="F1" s="772"/>
    </row>
    <row r="2" ht="12.75"/>
    <row r="3" spans="1:6" ht="27.75" customHeight="1">
      <c r="A3" s="2" t="s">
        <v>753</v>
      </c>
      <c r="B3" s="803" t="s">
        <v>709</v>
      </c>
      <c r="C3" s="804"/>
      <c r="D3" s="804"/>
      <c r="E3" s="804"/>
      <c r="F3" s="804"/>
    </row>
    <row r="4" spans="1:6" ht="12.75">
      <c r="A4" s="2" t="s">
        <v>753</v>
      </c>
      <c r="B4" s="86"/>
      <c r="C4" s="805" t="s">
        <v>109</v>
      </c>
      <c r="D4" s="805"/>
      <c r="E4" s="805" t="s">
        <v>110</v>
      </c>
      <c r="F4" s="805"/>
    </row>
    <row r="5" spans="1:6" ht="12.75">
      <c r="A5" s="2" t="s">
        <v>753</v>
      </c>
      <c r="B5" s="101"/>
      <c r="C5" s="17" t="s">
        <v>111</v>
      </c>
      <c r="D5" s="17" t="s">
        <v>112</v>
      </c>
      <c r="E5" s="17" t="s">
        <v>111</v>
      </c>
      <c r="F5" s="17" t="s">
        <v>112</v>
      </c>
    </row>
    <row r="6" spans="1:6" ht="12.75">
      <c r="A6" s="2" t="s">
        <v>753</v>
      </c>
      <c r="B6" s="18" t="s">
        <v>113</v>
      </c>
      <c r="C6" s="19"/>
      <c r="D6" s="19"/>
      <c r="E6" s="19"/>
      <c r="F6" s="19"/>
    </row>
    <row r="7" spans="1:6" ht="25.5">
      <c r="A7" s="2" t="s">
        <v>753</v>
      </c>
      <c r="B7" s="20" t="s">
        <v>114</v>
      </c>
      <c r="C7" s="270">
        <v>246</v>
      </c>
      <c r="D7" s="270">
        <v>354</v>
      </c>
      <c r="E7" s="270">
        <v>0</v>
      </c>
      <c r="F7" s="270">
        <v>1</v>
      </c>
    </row>
    <row r="8" spans="1:6" ht="12.75">
      <c r="A8" s="2" t="s">
        <v>753</v>
      </c>
      <c r="B8" s="16" t="s">
        <v>115</v>
      </c>
      <c r="C8" s="270">
        <v>70</v>
      </c>
      <c r="D8" s="270">
        <v>59</v>
      </c>
      <c r="E8" s="270">
        <v>0</v>
      </c>
      <c r="F8" s="270">
        <v>5</v>
      </c>
    </row>
    <row r="9" spans="1:6" ht="12.75">
      <c r="A9" s="2" t="s">
        <v>753</v>
      </c>
      <c r="B9" s="16" t="s">
        <v>116</v>
      </c>
      <c r="C9" s="270">
        <v>734</v>
      </c>
      <c r="D9" s="270">
        <v>1182</v>
      </c>
      <c r="E9" s="270">
        <v>24</v>
      </c>
      <c r="F9" s="270">
        <v>29</v>
      </c>
    </row>
    <row r="10" spans="1:6" ht="12.75">
      <c r="A10" s="2" t="s">
        <v>753</v>
      </c>
      <c r="B10" s="21" t="s">
        <v>117</v>
      </c>
      <c r="C10" s="271">
        <f>SUM(C7:C9)</f>
        <v>1050</v>
      </c>
      <c r="D10" s="271">
        <f>SUM(D7:D9)</f>
        <v>1595</v>
      </c>
      <c r="E10" s="271">
        <f>SUM(E7:E9)</f>
        <v>24</v>
      </c>
      <c r="F10" s="271">
        <f>SUM(F7:F9)</f>
        <v>35</v>
      </c>
    </row>
    <row r="11" spans="1:6" ht="25.5">
      <c r="A11" s="2" t="s">
        <v>753</v>
      </c>
      <c r="B11" s="20" t="s">
        <v>1090</v>
      </c>
      <c r="C11" s="270">
        <v>27</v>
      </c>
      <c r="D11" s="270">
        <v>47</v>
      </c>
      <c r="E11" s="270">
        <v>2</v>
      </c>
      <c r="F11" s="270">
        <v>10</v>
      </c>
    </row>
    <row r="12" spans="1:6" ht="12.75">
      <c r="A12" s="2" t="s">
        <v>753</v>
      </c>
      <c r="B12" s="21" t="s">
        <v>1091</v>
      </c>
      <c r="C12" s="271">
        <f>SUM(C10:C11)</f>
        <v>1077</v>
      </c>
      <c r="D12" s="271">
        <f>SUM(D10:D11)</f>
        <v>1642</v>
      </c>
      <c r="E12" s="271">
        <f>SUM(E10:E11)</f>
        <v>26</v>
      </c>
      <c r="F12" s="271">
        <f>SUM(F10:F11)</f>
        <v>45</v>
      </c>
    </row>
    <row r="13" spans="1:6" ht="12.75">
      <c r="A13" s="2" t="s">
        <v>753</v>
      </c>
      <c r="B13" s="18" t="s">
        <v>1092</v>
      </c>
      <c r="C13" s="294"/>
      <c r="D13" s="294"/>
      <c r="E13" s="294"/>
      <c r="F13" s="294"/>
    </row>
    <row r="14" spans="1:6" ht="25.5">
      <c r="A14" s="2" t="s">
        <v>753</v>
      </c>
      <c r="B14" s="22" t="s">
        <v>591</v>
      </c>
      <c r="C14" s="295"/>
      <c r="D14" s="295"/>
      <c r="E14" s="295"/>
      <c r="F14" s="295"/>
    </row>
    <row r="15" spans="1:6" ht="12.75">
      <c r="A15" s="2" t="s">
        <v>753</v>
      </c>
      <c r="B15" s="23" t="s">
        <v>592</v>
      </c>
      <c r="C15" s="295"/>
      <c r="D15" s="295"/>
      <c r="E15" s="295"/>
      <c r="F15" s="295"/>
    </row>
    <row r="16" spans="1:6" ht="12.75">
      <c r="A16" s="2" t="s">
        <v>753</v>
      </c>
      <c r="B16" s="21" t="s">
        <v>593</v>
      </c>
      <c r="C16" s="296">
        <f>SUM(C14,C15)</f>
        <v>0</v>
      </c>
      <c r="D16" s="296">
        <f>SUM(D14,D15)</f>
        <v>0</v>
      </c>
      <c r="E16" s="296">
        <f>SUM(E14,E15)</f>
        <v>0</v>
      </c>
      <c r="F16" s="296">
        <f>SUM(F14,F15)</f>
        <v>0</v>
      </c>
    </row>
    <row r="17" spans="1:6" ht="12.75">
      <c r="A17" s="2" t="s">
        <v>753</v>
      </c>
      <c r="B17" s="18" t="s">
        <v>594</v>
      </c>
      <c r="C17" s="294"/>
      <c r="D17" s="294"/>
      <c r="E17" s="294"/>
      <c r="F17" s="294"/>
    </row>
    <row r="18" spans="1:6" ht="12.75">
      <c r="A18" s="2" t="s">
        <v>753</v>
      </c>
      <c r="B18" s="23" t="s">
        <v>595</v>
      </c>
      <c r="C18" s="297"/>
      <c r="D18" s="297"/>
      <c r="E18" s="297"/>
      <c r="F18" s="297"/>
    </row>
    <row r="19" spans="1:6" ht="12.75">
      <c r="A19" s="2" t="s">
        <v>753</v>
      </c>
      <c r="B19" s="23" t="s">
        <v>116</v>
      </c>
      <c r="C19" s="297"/>
      <c r="D19" s="297"/>
      <c r="E19" s="297"/>
      <c r="F19" s="297"/>
    </row>
    <row r="20" spans="1:6" ht="25.5">
      <c r="A20" s="2" t="s">
        <v>753</v>
      </c>
      <c r="B20" s="22" t="s">
        <v>596</v>
      </c>
      <c r="C20" s="297"/>
      <c r="D20" s="297"/>
      <c r="E20" s="297"/>
      <c r="F20" s="297"/>
    </row>
    <row r="21" spans="1:6" ht="12.75">
      <c r="A21" s="2" t="s">
        <v>753</v>
      </c>
      <c r="B21" s="21" t="s">
        <v>597</v>
      </c>
      <c r="C21" s="298">
        <f>SUM(C18:C20)</f>
        <v>0</v>
      </c>
      <c r="D21" s="298">
        <f>SUM(D18:D20)</f>
        <v>0</v>
      </c>
      <c r="E21" s="298">
        <f>SUM(E18:E20)</f>
        <v>0</v>
      </c>
      <c r="F21" s="298">
        <f>SUM(F18:F20)</f>
        <v>0</v>
      </c>
    </row>
    <row r="22" spans="1:6" ht="12.75">
      <c r="A22" s="2" t="s">
        <v>753</v>
      </c>
      <c r="B22" s="773" t="s">
        <v>598</v>
      </c>
      <c r="C22" s="773"/>
      <c r="D22" s="773"/>
      <c r="E22" s="773"/>
      <c r="F22" s="272">
        <f>SUM(C12:F12)</f>
        <v>2790</v>
      </c>
    </row>
    <row r="23" spans="1:6" ht="12.75">
      <c r="A23" s="2" t="s">
        <v>753</v>
      </c>
      <c r="B23" s="773" t="s">
        <v>599</v>
      </c>
      <c r="C23" s="773"/>
      <c r="D23" s="773"/>
      <c r="E23" s="773"/>
      <c r="F23" s="299">
        <f>SUM(C16:F16)+SUM(C21:F21)</f>
        <v>0</v>
      </c>
    </row>
    <row r="24" spans="1:6" ht="12.75">
      <c r="A24" s="2" t="s">
        <v>753</v>
      </c>
      <c r="B24" s="799" t="s">
        <v>600</v>
      </c>
      <c r="C24" s="799"/>
      <c r="D24" s="799"/>
      <c r="E24" s="799"/>
      <c r="F24" s="273">
        <f>SUM(F22:F23)</f>
        <v>2790</v>
      </c>
    </row>
    <row r="26" spans="1:6" ht="54" customHeight="1">
      <c r="A26" s="2" t="s">
        <v>754</v>
      </c>
      <c r="B26" s="800" t="s">
        <v>710</v>
      </c>
      <c r="C26" s="801"/>
      <c r="D26" s="801"/>
      <c r="E26" s="801"/>
      <c r="F26" s="801"/>
    </row>
    <row r="27" spans="1:6" ht="60">
      <c r="A27" s="2" t="s">
        <v>754</v>
      </c>
      <c r="B27" s="802"/>
      <c r="C27" s="802"/>
      <c r="D27" s="114" t="s">
        <v>601</v>
      </c>
      <c r="E27" s="114" t="s">
        <v>1084</v>
      </c>
      <c r="F27" s="291" t="s">
        <v>752</v>
      </c>
    </row>
    <row r="28" spans="1:6" ht="12.75">
      <c r="A28" s="2" t="s">
        <v>754</v>
      </c>
      <c r="B28" s="793" t="s">
        <v>602</v>
      </c>
      <c r="C28" s="793"/>
      <c r="D28" s="274">
        <v>4</v>
      </c>
      <c r="E28" s="274">
        <v>11</v>
      </c>
      <c r="F28" s="292"/>
    </row>
    <row r="29" spans="1:6" ht="12.75">
      <c r="A29" s="2" t="s">
        <v>754</v>
      </c>
      <c r="B29" s="793" t="s">
        <v>727</v>
      </c>
      <c r="C29" s="793"/>
      <c r="D29" s="274">
        <v>16</v>
      </c>
      <c r="E29" s="274">
        <v>48</v>
      </c>
      <c r="F29" s="292"/>
    </row>
    <row r="30" spans="1:6" ht="12.75">
      <c r="A30" s="2" t="s">
        <v>754</v>
      </c>
      <c r="B30" s="793" t="s">
        <v>489</v>
      </c>
      <c r="C30" s="793"/>
      <c r="D30" s="274">
        <v>1</v>
      </c>
      <c r="E30" s="274">
        <v>7</v>
      </c>
      <c r="F30" s="292"/>
    </row>
    <row r="31" spans="1:6" ht="12.75">
      <c r="A31" s="2" t="s">
        <v>754</v>
      </c>
      <c r="B31" s="793" t="s">
        <v>728</v>
      </c>
      <c r="C31" s="793"/>
      <c r="D31" s="274">
        <v>11</v>
      </c>
      <c r="E31" s="274">
        <v>69</v>
      </c>
      <c r="F31" s="292"/>
    </row>
    <row r="32" spans="1:6" ht="12.75">
      <c r="A32" s="2" t="s">
        <v>754</v>
      </c>
      <c r="B32" s="793" t="s">
        <v>729</v>
      </c>
      <c r="C32" s="793"/>
      <c r="D32" s="274">
        <v>7</v>
      </c>
      <c r="E32" s="274">
        <v>43</v>
      </c>
      <c r="F32" s="292"/>
    </row>
    <row r="33" spans="1:6" ht="12.75">
      <c r="A33" s="2" t="s">
        <v>754</v>
      </c>
      <c r="B33" s="793" t="s">
        <v>730</v>
      </c>
      <c r="C33" s="793"/>
      <c r="D33" s="274">
        <v>535</v>
      </c>
      <c r="E33" s="274">
        <v>2449</v>
      </c>
      <c r="F33" s="292"/>
    </row>
    <row r="34" spans="1:6" ht="12.75">
      <c r="A34" s="2" t="s">
        <v>754</v>
      </c>
      <c r="B34" s="793" t="s">
        <v>731</v>
      </c>
      <c r="C34" s="793"/>
      <c r="D34" s="274">
        <v>27</v>
      </c>
      <c r="E34" s="274">
        <v>77</v>
      </c>
      <c r="F34" s="292"/>
    </row>
    <row r="35" spans="1:6" ht="12.75">
      <c r="A35" s="2" t="s">
        <v>754</v>
      </c>
      <c r="B35" s="798" t="s">
        <v>732</v>
      </c>
      <c r="C35" s="798"/>
      <c r="D35" s="275">
        <f>SUM(D28:D34)</f>
        <v>601</v>
      </c>
      <c r="E35" s="275">
        <f>SUM(E28:E34)</f>
        <v>2704</v>
      </c>
      <c r="F35" s="293">
        <f>SUM(F28:F34)</f>
        <v>0</v>
      </c>
    </row>
    <row r="37" ht="15.75">
      <c r="B37" s="24" t="s">
        <v>733</v>
      </c>
    </row>
    <row r="38" spans="1:6" ht="12.75">
      <c r="A38" s="2" t="s">
        <v>755</v>
      </c>
      <c r="B38" s="3" t="s">
        <v>711</v>
      </c>
      <c r="F38" s="25"/>
    </row>
    <row r="39" spans="1:6" ht="12.75">
      <c r="A39" s="2" t="s">
        <v>755</v>
      </c>
      <c r="B39" s="11" t="s">
        <v>734</v>
      </c>
      <c r="C39" s="91"/>
      <c r="F39" s="25"/>
    </row>
    <row r="40" spans="1:6" ht="12.75">
      <c r="A40" s="2" t="s">
        <v>755</v>
      </c>
      <c r="B40" s="11" t="s">
        <v>735</v>
      </c>
      <c r="C40" s="276">
        <v>5</v>
      </c>
      <c r="F40" s="25"/>
    </row>
    <row r="41" spans="1:6" ht="12.75">
      <c r="A41" s="2" t="s">
        <v>755</v>
      </c>
      <c r="B41" s="11" t="s">
        <v>736</v>
      </c>
      <c r="C41" s="276">
        <v>573</v>
      </c>
      <c r="F41" s="25"/>
    </row>
    <row r="42" spans="1:6" ht="12.75">
      <c r="A42" s="2" t="s">
        <v>755</v>
      </c>
      <c r="B42" s="11" t="s">
        <v>473</v>
      </c>
      <c r="C42" s="91"/>
      <c r="F42" s="25"/>
    </row>
    <row r="43" spans="1:6" ht="12.75">
      <c r="A43" s="2" t="s">
        <v>755</v>
      </c>
      <c r="B43" s="11" t="s">
        <v>737</v>
      </c>
      <c r="C43" s="91"/>
      <c r="F43" s="25"/>
    </row>
    <row r="44" spans="1:6" ht="12.75">
      <c r="A44" s="2" t="s">
        <v>755</v>
      </c>
      <c r="B44" s="11" t="s">
        <v>738</v>
      </c>
      <c r="C44" s="91"/>
      <c r="F44" s="25"/>
    </row>
    <row r="45" spans="1:6" ht="12.75">
      <c r="A45" s="2" t="s">
        <v>755</v>
      </c>
      <c r="B45" s="11" t="s">
        <v>739</v>
      </c>
      <c r="C45" s="91"/>
      <c r="F45" s="25"/>
    </row>
    <row r="46" spans="1:6" ht="12.75">
      <c r="A46" s="2" t="s">
        <v>755</v>
      </c>
      <c r="B46" s="11" t="s">
        <v>740</v>
      </c>
      <c r="C46" s="91"/>
      <c r="F46" s="25"/>
    </row>
    <row r="47" spans="1:6" ht="12.75">
      <c r="A47" s="2" t="s">
        <v>755</v>
      </c>
      <c r="B47" s="11" t="s">
        <v>741</v>
      </c>
      <c r="C47" s="91"/>
      <c r="F47" s="25"/>
    </row>
    <row r="49" spans="2:6" ht="15.75">
      <c r="B49" s="26" t="s">
        <v>742</v>
      </c>
      <c r="C49" s="4"/>
      <c r="D49" s="4"/>
      <c r="E49" s="4"/>
      <c r="F49" s="4"/>
    </row>
    <row r="50" spans="2:6" ht="42.75" customHeight="1">
      <c r="B50" s="795" t="s">
        <v>712</v>
      </c>
      <c r="C50" s="795"/>
      <c r="D50" s="795"/>
      <c r="E50" s="795"/>
      <c r="F50" s="795"/>
    </row>
    <row r="51" spans="1:6" ht="12.75">
      <c r="A51" s="7"/>
      <c r="B51" s="4"/>
      <c r="C51" s="4"/>
      <c r="D51" s="4"/>
      <c r="E51" s="4"/>
      <c r="F51" s="4"/>
    </row>
    <row r="52" spans="2:6" ht="12.75">
      <c r="B52" s="796" t="s">
        <v>1040</v>
      </c>
      <c r="C52" s="797"/>
      <c r="D52" s="27"/>
      <c r="E52" s="27"/>
      <c r="F52" s="27"/>
    </row>
    <row r="53" spans="1:6" s="145" customFormat="1" ht="12.75">
      <c r="A53" s="139"/>
      <c r="B53" s="144"/>
      <c r="C53" s="144"/>
      <c r="D53" s="144"/>
      <c r="E53" s="144"/>
      <c r="F53" s="144"/>
    </row>
    <row r="54" spans="1:6" s="145" customFormat="1" ht="25.5" customHeight="1">
      <c r="A54" s="139"/>
      <c r="B54" s="794" t="s">
        <v>713</v>
      </c>
      <c r="C54" s="794"/>
      <c r="D54" s="794"/>
      <c r="E54" s="794"/>
      <c r="F54" s="144"/>
    </row>
    <row r="55" spans="1:6" s="145" customFormat="1" ht="12.75">
      <c r="A55" s="139"/>
      <c r="B55" s="137"/>
      <c r="C55" s="137"/>
      <c r="D55" s="137"/>
      <c r="E55" s="137"/>
      <c r="F55" s="144"/>
    </row>
    <row r="56" spans="1:6" s="145" customFormat="1" ht="12.75">
      <c r="A56" s="139"/>
      <c r="B56" s="146" t="s">
        <v>714</v>
      </c>
      <c r="C56" s="137"/>
      <c r="D56" s="137"/>
      <c r="E56" s="137"/>
      <c r="F56" s="144"/>
    </row>
    <row r="57" spans="2:6" ht="39.75" customHeight="1">
      <c r="B57" s="794" t="s">
        <v>715</v>
      </c>
      <c r="C57" s="795"/>
      <c r="D57" s="795"/>
      <c r="E57" s="795"/>
      <c r="F57" s="795"/>
    </row>
    <row r="58" spans="1:6" ht="27" customHeight="1">
      <c r="A58" s="2" t="s">
        <v>756</v>
      </c>
      <c r="B58" s="790" t="s">
        <v>716</v>
      </c>
      <c r="C58" s="791"/>
      <c r="D58" s="791"/>
      <c r="E58" s="792"/>
      <c r="F58" s="277">
        <v>559</v>
      </c>
    </row>
    <row r="59" spans="1:6" ht="51.75" customHeight="1">
      <c r="A59" s="2" t="s">
        <v>757</v>
      </c>
      <c r="B59" s="786" t="s">
        <v>717</v>
      </c>
      <c r="C59" s="787"/>
      <c r="D59" s="787"/>
      <c r="E59" s="788"/>
      <c r="F59" s="277">
        <v>0</v>
      </c>
    </row>
    <row r="60" spans="1:6" ht="26.25" customHeight="1">
      <c r="A60" s="2" t="s">
        <v>758</v>
      </c>
      <c r="B60" s="770" t="s">
        <v>718</v>
      </c>
      <c r="C60" s="784"/>
      <c r="D60" s="784"/>
      <c r="E60" s="785"/>
      <c r="F60" s="277">
        <f>F58-F59</f>
        <v>559</v>
      </c>
    </row>
    <row r="61" spans="1:6" ht="25.5" customHeight="1">
      <c r="A61" s="2" t="s">
        <v>759</v>
      </c>
      <c r="B61" s="770" t="s">
        <v>720</v>
      </c>
      <c r="C61" s="784"/>
      <c r="D61" s="784"/>
      <c r="E61" s="785"/>
      <c r="F61" s="277">
        <v>369</v>
      </c>
    </row>
    <row r="62" spans="1:6" ht="27.75" customHeight="1">
      <c r="A62" s="2" t="s">
        <v>760</v>
      </c>
      <c r="B62" s="770" t="s">
        <v>721</v>
      </c>
      <c r="C62" s="784"/>
      <c r="D62" s="784"/>
      <c r="E62" s="785"/>
      <c r="F62" s="277">
        <v>48</v>
      </c>
    </row>
    <row r="63" spans="1:6" ht="30.75" customHeight="1">
      <c r="A63" s="2" t="s">
        <v>761</v>
      </c>
      <c r="B63" s="786" t="s">
        <v>722</v>
      </c>
      <c r="C63" s="787"/>
      <c r="D63" s="787"/>
      <c r="E63" s="788"/>
      <c r="F63" s="277">
        <v>8</v>
      </c>
    </row>
    <row r="64" spans="1:6" ht="14.25" customHeight="1">
      <c r="A64" s="2" t="s">
        <v>762</v>
      </c>
      <c r="B64" s="770" t="s">
        <v>1041</v>
      </c>
      <c r="C64" s="784"/>
      <c r="D64" s="784"/>
      <c r="E64" s="785"/>
      <c r="F64" s="277">
        <f>SUM(F61:F63)</f>
        <v>425</v>
      </c>
    </row>
    <row r="65" spans="1:6" ht="15.75" customHeight="1">
      <c r="A65" s="2" t="s">
        <v>433</v>
      </c>
      <c r="B65" s="770" t="s">
        <v>719</v>
      </c>
      <c r="C65" s="784"/>
      <c r="D65" s="784"/>
      <c r="E65" s="785"/>
      <c r="F65" s="278">
        <f>F64/F60</f>
        <v>0.7602862254025045</v>
      </c>
    </row>
    <row r="66" spans="1:6" s="145" customFormat="1" ht="12.75">
      <c r="A66" s="139"/>
      <c r="B66" s="137"/>
      <c r="C66" s="137"/>
      <c r="D66" s="137"/>
      <c r="E66" s="137"/>
      <c r="F66" s="144"/>
    </row>
    <row r="67" spans="1:6" s="145" customFormat="1" ht="12.75">
      <c r="A67" s="139"/>
      <c r="B67" s="147" t="s">
        <v>250</v>
      </c>
      <c r="C67" s="144"/>
      <c r="D67" s="144"/>
      <c r="E67" s="144"/>
      <c r="F67" s="144"/>
    </row>
    <row r="68" spans="2:6" ht="39.75" customHeight="1">
      <c r="B68" s="794" t="s">
        <v>251</v>
      </c>
      <c r="C68" s="795"/>
      <c r="D68" s="795"/>
      <c r="E68" s="795"/>
      <c r="F68" s="795"/>
    </row>
    <row r="69" spans="1:6" ht="27" customHeight="1">
      <c r="A69" s="2" t="s">
        <v>756</v>
      </c>
      <c r="B69" s="790" t="s">
        <v>252</v>
      </c>
      <c r="C69" s="791"/>
      <c r="D69" s="791"/>
      <c r="E69" s="792"/>
      <c r="F69" s="274">
        <v>643</v>
      </c>
    </row>
    <row r="70" spans="1:6" ht="51.75" customHeight="1">
      <c r="A70" s="2" t="s">
        <v>757</v>
      </c>
      <c r="B70" s="786" t="s">
        <v>1028</v>
      </c>
      <c r="C70" s="787"/>
      <c r="D70" s="787"/>
      <c r="E70" s="788"/>
      <c r="F70" s="274">
        <v>0</v>
      </c>
    </row>
    <row r="71" spans="1:6" ht="26.25" customHeight="1">
      <c r="A71" s="2" t="s">
        <v>758</v>
      </c>
      <c r="B71" s="770" t="s">
        <v>1029</v>
      </c>
      <c r="C71" s="784"/>
      <c r="D71" s="784"/>
      <c r="E71" s="785"/>
      <c r="F71" s="274">
        <f>F69-F70</f>
        <v>643</v>
      </c>
    </row>
    <row r="72" spans="1:6" ht="25.5" customHeight="1">
      <c r="A72" s="2" t="s">
        <v>759</v>
      </c>
      <c r="B72" s="770" t="s">
        <v>1031</v>
      </c>
      <c r="C72" s="784"/>
      <c r="D72" s="784"/>
      <c r="E72" s="785"/>
      <c r="F72" s="274">
        <v>441</v>
      </c>
    </row>
    <row r="73" spans="1:6" ht="27.75" customHeight="1">
      <c r="A73" s="2" t="s">
        <v>760</v>
      </c>
      <c r="B73" s="770" t="s">
        <v>1032</v>
      </c>
      <c r="C73" s="784"/>
      <c r="D73" s="784"/>
      <c r="E73" s="785"/>
      <c r="F73" s="274">
        <v>42</v>
      </c>
    </row>
    <row r="74" spans="1:6" ht="30.75" customHeight="1">
      <c r="A74" s="2" t="s">
        <v>761</v>
      </c>
      <c r="B74" s="786" t="s">
        <v>1033</v>
      </c>
      <c r="C74" s="787"/>
      <c r="D74" s="787"/>
      <c r="E74" s="788"/>
      <c r="F74" s="274">
        <v>6</v>
      </c>
    </row>
    <row r="75" spans="1:6" ht="14.25" customHeight="1">
      <c r="A75" s="2" t="s">
        <v>762</v>
      </c>
      <c r="B75" s="770" t="s">
        <v>1041</v>
      </c>
      <c r="C75" s="784"/>
      <c r="D75" s="784"/>
      <c r="E75" s="785"/>
      <c r="F75" s="274">
        <f>SUM(F72:F74)</f>
        <v>489</v>
      </c>
    </row>
    <row r="76" spans="1:6" ht="15.75" customHeight="1">
      <c r="A76" s="2" t="s">
        <v>433</v>
      </c>
      <c r="B76" s="770" t="s">
        <v>1030</v>
      </c>
      <c r="C76" s="784"/>
      <c r="D76" s="784"/>
      <c r="E76" s="785"/>
      <c r="F76" s="259">
        <f>F75/F71</f>
        <v>0.76049766718507</v>
      </c>
    </row>
    <row r="77" ht="12.75">
      <c r="F77" s="92"/>
    </row>
    <row r="78" spans="1:6" s="283" customFormat="1" ht="12.75">
      <c r="A78" s="281"/>
      <c r="B78" s="282" t="s">
        <v>175</v>
      </c>
      <c r="F78" s="284"/>
    </row>
    <row r="79" spans="1:6" s="283" customFormat="1" ht="12.75">
      <c r="A79" s="281"/>
      <c r="F79" s="284"/>
    </row>
    <row r="80" spans="1:6" s="283" customFormat="1" ht="25.5" customHeight="1">
      <c r="A80" s="281"/>
      <c r="B80" s="789" t="s">
        <v>723</v>
      </c>
      <c r="C80" s="789"/>
      <c r="D80" s="789"/>
      <c r="E80" s="789"/>
      <c r="F80" s="284"/>
    </row>
    <row r="81" spans="1:6" s="283" customFormat="1" ht="12.75">
      <c r="A81" s="281"/>
      <c r="F81" s="284"/>
    </row>
    <row r="82" spans="1:6" s="283" customFormat="1" ht="12.75">
      <c r="A82" s="281"/>
      <c r="B82" s="285" t="s">
        <v>724</v>
      </c>
      <c r="F82" s="284"/>
    </row>
    <row r="83" spans="1:6" s="283" customFormat="1" ht="12.75">
      <c r="A83" s="286" t="s">
        <v>744</v>
      </c>
      <c r="B83" s="782" t="s">
        <v>725</v>
      </c>
      <c r="C83" s="782"/>
      <c r="D83" s="782"/>
      <c r="E83" s="782"/>
      <c r="F83" s="287"/>
    </row>
    <row r="84" spans="1:6" s="283" customFormat="1" ht="51.75" customHeight="1">
      <c r="A84" s="288" t="s">
        <v>1042</v>
      </c>
      <c r="B84" s="782" t="s">
        <v>0</v>
      </c>
      <c r="C84" s="782"/>
      <c r="D84" s="782"/>
      <c r="E84" s="782"/>
      <c r="F84" s="287"/>
    </row>
    <row r="85" spans="1:6" s="283" customFormat="1" ht="25.5" customHeight="1">
      <c r="A85" s="288" t="s">
        <v>1043</v>
      </c>
      <c r="B85" s="782" t="s">
        <v>726</v>
      </c>
      <c r="C85" s="782"/>
      <c r="D85" s="782"/>
      <c r="E85" s="782"/>
      <c r="F85" s="287">
        <f>F83-F84</f>
        <v>0</v>
      </c>
    </row>
    <row r="86" spans="1:6" s="283" customFormat="1" ht="12.75">
      <c r="A86" s="288" t="s">
        <v>1044</v>
      </c>
      <c r="B86" s="782" t="s">
        <v>1051</v>
      </c>
      <c r="C86" s="782"/>
      <c r="D86" s="782"/>
      <c r="E86" s="782"/>
      <c r="F86" s="287"/>
    </row>
    <row r="87" spans="1:6" s="283" customFormat="1" ht="12.75">
      <c r="A87" s="286" t="s">
        <v>1045</v>
      </c>
      <c r="B87" s="782" t="s">
        <v>1052</v>
      </c>
      <c r="C87" s="782"/>
      <c r="D87" s="782"/>
      <c r="E87" s="782"/>
      <c r="F87" s="287"/>
    </row>
    <row r="88" spans="1:6" s="283" customFormat="1" ht="12.75">
      <c r="A88" s="286" t="s">
        <v>1046</v>
      </c>
      <c r="B88" s="782" t="s">
        <v>1053</v>
      </c>
      <c r="C88" s="782"/>
      <c r="D88" s="782"/>
      <c r="E88" s="782"/>
      <c r="F88" s="287"/>
    </row>
    <row r="89" spans="1:6" s="283" customFormat="1" ht="25.5" customHeight="1">
      <c r="A89" s="286" t="s">
        <v>1047</v>
      </c>
      <c r="B89" s="782" t="s">
        <v>1054</v>
      </c>
      <c r="C89" s="782"/>
      <c r="D89" s="782"/>
      <c r="E89" s="782"/>
      <c r="F89" s="287"/>
    </row>
    <row r="90" spans="1:6" s="283" customFormat="1" ht="12.75">
      <c r="A90" s="286" t="s">
        <v>1048</v>
      </c>
      <c r="B90" s="782" t="s">
        <v>1055</v>
      </c>
      <c r="C90" s="782"/>
      <c r="D90" s="782"/>
      <c r="E90" s="782"/>
      <c r="F90" s="287"/>
    </row>
    <row r="91" spans="1:6" s="283" customFormat="1" ht="12.75">
      <c r="A91" s="286" t="s">
        <v>1049</v>
      </c>
      <c r="B91" s="782" t="s">
        <v>1056</v>
      </c>
      <c r="C91" s="782"/>
      <c r="D91" s="782"/>
      <c r="E91" s="782"/>
      <c r="F91" s="287"/>
    </row>
    <row r="92" spans="1:6" s="283" customFormat="1" ht="12.75">
      <c r="A92" s="286" t="s">
        <v>1050</v>
      </c>
      <c r="B92" s="782" t="s">
        <v>1057</v>
      </c>
      <c r="C92" s="782"/>
      <c r="D92" s="782"/>
      <c r="E92" s="782"/>
      <c r="F92" s="287"/>
    </row>
    <row r="93" spans="1:6" s="283" customFormat="1" ht="12.75">
      <c r="A93" s="286"/>
      <c r="B93" s="289"/>
      <c r="C93" s="289"/>
      <c r="D93" s="289"/>
      <c r="E93" s="289"/>
      <c r="F93" s="290"/>
    </row>
    <row r="94" spans="1:6" s="283" customFormat="1" ht="12.75">
      <c r="A94" s="281"/>
      <c r="B94" s="285" t="s">
        <v>1034</v>
      </c>
      <c r="F94" s="284"/>
    </row>
    <row r="95" spans="1:6" s="283" customFormat="1" ht="12.75">
      <c r="A95" s="286" t="s">
        <v>744</v>
      </c>
      <c r="B95" s="782" t="s">
        <v>1035</v>
      </c>
      <c r="C95" s="782"/>
      <c r="D95" s="782"/>
      <c r="E95" s="782"/>
      <c r="F95" s="287"/>
    </row>
    <row r="96" spans="1:6" s="283" customFormat="1" ht="51" customHeight="1">
      <c r="A96" s="288" t="s">
        <v>1042</v>
      </c>
      <c r="B96" s="782" t="s">
        <v>1036</v>
      </c>
      <c r="C96" s="782"/>
      <c r="D96" s="782"/>
      <c r="E96" s="782"/>
      <c r="F96" s="287"/>
    </row>
    <row r="97" spans="1:6" s="283" customFormat="1" ht="27.75" customHeight="1">
      <c r="A97" s="288" t="s">
        <v>1043</v>
      </c>
      <c r="B97" s="782" t="s">
        <v>1037</v>
      </c>
      <c r="C97" s="782"/>
      <c r="D97" s="782"/>
      <c r="E97" s="782"/>
      <c r="F97" s="287">
        <f>F95-F96</f>
        <v>0</v>
      </c>
    </row>
    <row r="98" spans="1:6" s="283" customFormat="1" ht="12.75">
      <c r="A98" s="288" t="s">
        <v>1044</v>
      </c>
      <c r="B98" s="782" t="s">
        <v>1051</v>
      </c>
      <c r="C98" s="782"/>
      <c r="D98" s="782"/>
      <c r="E98" s="782"/>
      <c r="F98" s="287"/>
    </row>
    <row r="99" spans="1:6" s="283" customFormat="1" ht="12.75">
      <c r="A99" s="286" t="s">
        <v>1045</v>
      </c>
      <c r="B99" s="782" t="s">
        <v>1052</v>
      </c>
      <c r="C99" s="782"/>
      <c r="D99" s="782"/>
      <c r="E99" s="782"/>
      <c r="F99" s="287"/>
    </row>
    <row r="100" spans="1:6" s="283" customFormat="1" ht="12.75">
      <c r="A100" s="286" t="s">
        <v>1046</v>
      </c>
      <c r="B100" s="782" t="s">
        <v>1053</v>
      </c>
      <c r="C100" s="782"/>
      <c r="D100" s="782"/>
      <c r="E100" s="782"/>
      <c r="F100" s="287"/>
    </row>
    <row r="101" spans="1:6" s="283" customFormat="1" ht="24.75" customHeight="1">
      <c r="A101" s="286" t="s">
        <v>1047</v>
      </c>
      <c r="B101" s="782" t="s">
        <v>1054</v>
      </c>
      <c r="C101" s="782"/>
      <c r="D101" s="782"/>
      <c r="E101" s="782"/>
      <c r="F101" s="287"/>
    </row>
    <row r="102" spans="1:6" s="283" customFormat="1" ht="12.75">
      <c r="A102" s="286" t="s">
        <v>1048</v>
      </c>
      <c r="B102" s="782" t="s">
        <v>1055</v>
      </c>
      <c r="C102" s="782"/>
      <c r="D102" s="782"/>
      <c r="E102" s="782"/>
      <c r="F102" s="287"/>
    </row>
    <row r="103" spans="1:6" s="283" customFormat="1" ht="12.75">
      <c r="A103" s="286" t="s">
        <v>1049</v>
      </c>
      <c r="B103" s="782" t="s">
        <v>1056</v>
      </c>
      <c r="C103" s="782"/>
      <c r="D103" s="782"/>
      <c r="E103" s="782"/>
      <c r="F103" s="287"/>
    </row>
    <row r="104" spans="1:6" s="283" customFormat="1" ht="12.75">
      <c r="A104" s="286" t="s">
        <v>1050</v>
      </c>
      <c r="B104" s="782" t="s">
        <v>1057</v>
      </c>
      <c r="C104" s="782"/>
      <c r="D104" s="782"/>
      <c r="E104" s="782"/>
      <c r="F104" s="287"/>
    </row>
    <row r="106" ht="12.75">
      <c r="B106" s="3" t="s">
        <v>743</v>
      </c>
    </row>
    <row r="107" spans="2:6" ht="65.25" customHeight="1">
      <c r="B107" s="774" t="s">
        <v>1</v>
      </c>
      <c r="C107" s="774"/>
      <c r="D107" s="774"/>
      <c r="E107" s="774"/>
      <c r="F107" s="774"/>
    </row>
    <row r="108" spans="1:6" ht="51.75" customHeight="1">
      <c r="A108" s="2" t="s">
        <v>1058</v>
      </c>
      <c r="B108" s="783" t="s">
        <v>2</v>
      </c>
      <c r="C108" s="783"/>
      <c r="D108" s="783"/>
      <c r="E108" s="783"/>
      <c r="F108" s="279">
        <v>0.85</v>
      </c>
    </row>
  </sheetData>
  <sheetProtection/>
  <mergeCells count="61">
    <mergeCell ref="B32:C32"/>
    <mergeCell ref="B22:E22"/>
    <mergeCell ref="B23:E23"/>
    <mergeCell ref="A1:F1"/>
    <mergeCell ref="B3:F3"/>
    <mergeCell ref="C4:D4"/>
    <mergeCell ref="E4:F4"/>
    <mergeCell ref="B60:E60"/>
    <mergeCell ref="B35:C35"/>
    <mergeCell ref="B50:F50"/>
    <mergeCell ref="B24:E24"/>
    <mergeCell ref="B26:F26"/>
    <mergeCell ref="B27:C27"/>
    <mergeCell ref="B28:C28"/>
    <mergeCell ref="B29:C29"/>
    <mergeCell ref="B30:C30"/>
    <mergeCell ref="B31:C31"/>
    <mergeCell ref="B72:E72"/>
    <mergeCell ref="B33:C33"/>
    <mergeCell ref="B34:C34"/>
    <mergeCell ref="B65:E65"/>
    <mergeCell ref="B68:F68"/>
    <mergeCell ref="B52:C52"/>
    <mergeCell ref="B54:E54"/>
    <mergeCell ref="B57:F57"/>
    <mergeCell ref="B58:E58"/>
    <mergeCell ref="B59:E59"/>
    <mergeCell ref="B86:E86"/>
    <mergeCell ref="B61:E61"/>
    <mergeCell ref="B62:E62"/>
    <mergeCell ref="B63:E63"/>
    <mergeCell ref="B64:E64"/>
    <mergeCell ref="B84:E84"/>
    <mergeCell ref="B85:E85"/>
    <mergeCell ref="B69:E69"/>
    <mergeCell ref="B70:E70"/>
    <mergeCell ref="B71:E71"/>
    <mergeCell ref="B73:E73"/>
    <mergeCell ref="B74:E74"/>
    <mergeCell ref="B75:E75"/>
    <mergeCell ref="B76:E76"/>
    <mergeCell ref="B80:E80"/>
    <mergeCell ref="B83:E83"/>
    <mergeCell ref="B87:E87"/>
    <mergeCell ref="B88:E88"/>
    <mergeCell ref="B89:E89"/>
    <mergeCell ref="B90:E90"/>
    <mergeCell ref="B91:E91"/>
    <mergeCell ref="B97:E97"/>
    <mergeCell ref="B92:E92"/>
    <mergeCell ref="B95:E95"/>
    <mergeCell ref="B96:E96"/>
    <mergeCell ref="B98:E98"/>
    <mergeCell ref="B99:E99"/>
    <mergeCell ref="B108:E108"/>
    <mergeCell ref="B100:E100"/>
    <mergeCell ref="B101:E101"/>
    <mergeCell ref="B102:E102"/>
    <mergeCell ref="B103:E103"/>
    <mergeCell ref="B104:E104"/>
    <mergeCell ref="B107:F107"/>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13.xml><?xml version="1.0" encoding="utf-8"?>
<worksheet xmlns="http://schemas.openxmlformats.org/spreadsheetml/2006/main" xmlns:r="http://schemas.openxmlformats.org/officeDocument/2006/relationships">
  <sheetPr codeName="Sheet13">
    <tabColor rgb="FF0070C0"/>
  </sheetPr>
  <dimension ref="A1:F108"/>
  <sheetViews>
    <sheetView zoomScalePageLayoutView="0" workbookViewId="0" topLeftCell="A1">
      <selection activeCell="H1" sqref="H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772" t="s">
        <v>273</v>
      </c>
      <c r="B1" s="772"/>
      <c r="C1" s="772"/>
      <c r="D1" s="772"/>
      <c r="E1" s="772"/>
      <c r="F1" s="772"/>
    </row>
    <row r="2" ht="12.75"/>
    <row r="3" spans="1:6" ht="27.75" customHeight="1">
      <c r="A3" s="2" t="s">
        <v>753</v>
      </c>
      <c r="B3" s="803" t="s">
        <v>709</v>
      </c>
      <c r="C3" s="804"/>
      <c r="D3" s="804"/>
      <c r="E3" s="804"/>
      <c r="F3" s="804"/>
    </row>
    <row r="4" spans="1:6" ht="12.75">
      <c r="A4" s="2" t="s">
        <v>753</v>
      </c>
      <c r="B4" s="86"/>
      <c r="C4" s="805" t="s">
        <v>109</v>
      </c>
      <c r="D4" s="805"/>
      <c r="E4" s="805" t="s">
        <v>110</v>
      </c>
      <c r="F4" s="805"/>
    </row>
    <row r="5" spans="1:6" ht="12.75">
      <c r="A5" s="2" t="s">
        <v>753</v>
      </c>
      <c r="B5" s="101"/>
      <c r="C5" s="17" t="s">
        <v>111</v>
      </c>
      <c r="D5" s="17" t="s">
        <v>112</v>
      </c>
      <c r="E5" s="17" t="s">
        <v>111</v>
      </c>
      <c r="F5" s="17" t="s">
        <v>112</v>
      </c>
    </row>
    <row r="6" spans="1:6" ht="12.75">
      <c r="A6" s="2" t="s">
        <v>753</v>
      </c>
      <c r="B6" s="18" t="s">
        <v>113</v>
      </c>
      <c r="C6" s="19"/>
      <c r="D6" s="19"/>
      <c r="E6" s="19"/>
      <c r="F6" s="19"/>
    </row>
    <row r="7" spans="1:6" ht="25.5">
      <c r="A7" s="2" t="s">
        <v>753</v>
      </c>
      <c r="B7" s="20" t="s">
        <v>114</v>
      </c>
      <c r="C7" s="270">
        <v>0</v>
      </c>
      <c r="D7" s="270">
        <v>0</v>
      </c>
      <c r="E7" s="270">
        <v>9</v>
      </c>
      <c r="F7" s="270">
        <v>32</v>
      </c>
    </row>
    <row r="8" spans="1:6" ht="12.75">
      <c r="A8" s="2" t="s">
        <v>753</v>
      </c>
      <c r="B8" s="16" t="s">
        <v>115</v>
      </c>
      <c r="C8" s="270">
        <v>1</v>
      </c>
      <c r="D8" s="270">
        <v>4</v>
      </c>
      <c r="E8" s="270">
        <v>25</v>
      </c>
      <c r="F8" s="270">
        <v>41</v>
      </c>
    </row>
    <row r="9" spans="1:6" ht="12.75">
      <c r="A9" s="2" t="s">
        <v>753</v>
      </c>
      <c r="B9" s="16" t="s">
        <v>116</v>
      </c>
      <c r="C9" s="270">
        <v>22</v>
      </c>
      <c r="D9" s="270">
        <v>27</v>
      </c>
      <c r="E9" s="270">
        <v>110</v>
      </c>
      <c r="F9" s="270">
        <v>327</v>
      </c>
    </row>
    <row r="10" spans="1:6" ht="12.75">
      <c r="A10" s="2" t="s">
        <v>753</v>
      </c>
      <c r="B10" s="21" t="s">
        <v>117</v>
      </c>
      <c r="C10" s="271">
        <f>SUM(C7:C9)</f>
        <v>23</v>
      </c>
      <c r="D10" s="271">
        <f>SUM(D7:D9)</f>
        <v>31</v>
      </c>
      <c r="E10" s="271">
        <f>SUM(E7:E9)</f>
        <v>144</v>
      </c>
      <c r="F10" s="271">
        <f>SUM(F7:F9)</f>
        <v>400</v>
      </c>
    </row>
    <row r="11" spans="1:6" ht="25.5">
      <c r="A11" s="2" t="s">
        <v>753</v>
      </c>
      <c r="B11" s="20" t="s">
        <v>1090</v>
      </c>
      <c r="C11" s="270">
        <v>0</v>
      </c>
      <c r="D11" s="270">
        <v>0</v>
      </c>
      <c r="E11" s="270">
        <v>0</v>
      </c>
      <c r="F11" s="270">
        <v>4</v>
      </c>
    </row>
    <row r="12" spans="1:6" ht="12.75">
      <c r="A12" s="2" t="s">
        <v>753</v>
      </c>
      <c r="B12" s="21" t="s">
        <v>1091</v>
      </c>
      <c r="C12" s="271">
        <f>SUM(C10:C11)</f>
        <v>23</v>
      </c>
      <c r="D12" s="271">
        <f>SUM(D10:D11)</f>
        <v>31</v>
      </c>
      <c r="E12" s="271">
        <f>SUM(E10:E11)</f>
        <v>144</v>
      </c>
      <c r="F12" s="271">
        <f>SUM(F10:F11)</f>
        <v>404</v>
      </c>
    </row>
    <row r="13" spans="1:6" ht="12.75">
      <c r="A13" s="2" t="s">
        <v>753</v>
      </c>
      <c r="B13" s="18" t="s">
        <v>1092</v>
      </c>
      <c r="C13" s="294"/>
      <c r="D13" s="294"/>
      <c r="E13" s="294"/>
      <c r="F13" s="294"/>
    </row>
    <row r="14" spans="1:6" ht="25.5">
      <c r="A14" s="2" t="s">
        <v>753</v>
      </c>
      <c r="B14" s="22" t="s">
        <v>591</v>
      </c>
      <c r="C14" s="295"/>
      <c r="D14" s="295"/>
      <c r="E14" s="295"/>
      <c r="F14" s="295"/>
    </row>
    <row r="15" spans="1:6" ht="12.75">
      <c r="A15" s="2" t="s">
        <v>753</v>
      </c>
      <c r="B15" s="23" t="s">
        <v>592</v>
      </c>
      <c r="C15" s="295"/>
      <c r="D15" s="295"/>
      <c r="E15" s="295"/>
      <c r="F15" s="295"/>
    </row>
    <row r="16" spans="1:6" ht="12.75">
      <c r="A16" s="2" t="s">
        <v>753</v>
      </c>
      <c r="B16" s="21" t="s">
        <v>593</v>
      </c>
      <c r="C16" s="296">
        <f>SUM(C14,C15)</f>
        <v>0</v>
      </c>
      <c r="D16" s="296">
        <f>SUM(D14,D15)</f>
        <v>0</v>
      </c>
      <c r="E16" s="296">
        <f>SUM(E14,E15)</f>
        <v>0</v>
      </c>
      <c r="F16" s="296">
        <f>SUM(F14,F15)</f>
        <v>0</v>
      </c>
    </row>
    <row r="17" spans="1:6" ht="12.75">
      <c r="A17" s="2" t="s">
        <v>753</v>
      </c>
      <c r="B17" s="18" t="s">
        <v>594</v>
      </c>
      <c r="C17" s="294"/>
      <c r="D17" s="294"/>
      <c r="E17" s="294"/>
      <c r="F17" s="294"/>
    </row>
    <row r="18" spans="1:6" ht="12.75">
      <c r="A18" s="2" t="s">
        <v>753</v>
      </c>
      <c r="B18" s="23" t="s">
        <v>595</v>
      </c>
      <c r="C18" s="297"/>
      <c r="D18" s="297"/>
      <c r="E18" s="297"/>
      <c r="F18" s="297"/>
    </row>
    <row r="19" spans="1:6" ht="12.75">
      <c r="A19" s="2" t="s">
        <v>753</v>
      </c>
      <c r="B19" s="23" t="s">
        <v>116</v>
      </c>
      <c r="C19" s="297"/>
      <c r="D19" s="297"/>
      <c r="E19" s="297"/>
      <c r="F19" s="297"/>
    </row>
    <row r="20" spans="1:6" ht="25.5">
      <c r="A20" s="2" t="s">
        <v>753</v>
      </c>
      <c r="B20" s="22" t="s">
        <v>596</v>
      </c>
      <c r="C20" s="297"/>
      <c r="D20" s="297"/>
      <c r="E20" s="297"/>
      <c r="F20" s="297"/>
    </row>
    <row r="21" spans="1:6" ht="12.75">
      <c r="A21" s="2" t="s">
        <v>753</v>
      </c>
      <c r="B21" s="21" t="s">
        <v>597</v>
      </c>
      <c r="C21" s="298">
        <f>SUM(C18:C20)</f>
        <v>0</v>
      </c>
      <c r="D21" s="298">
        <f>SUM(D18:D20)</f>
        <v>0</v>
      </c>
      <c r="E21" s="298">
        <f>SUM(E18:E20)</f>
        <v>0</v>
      </c>
      <c r="F21" s="298">
        <f>SUM(F18:F20)</f>
        <v>0</v>
      </c>
    </row>
    <row r="22" spans="1:6" ht="12.75">
      <c r="A22" s="2" t="s">
        <v>753</v>
      </c>
      <c r="B22" s="773" t="s">
        <v>598</v>
      </c>
      <c r="C22" s="773"/>
      <c r="D22" s="773"/>
      <c r="E22" s="773"/>
      <c r="F22" s="272">
        <f>SUM(C12:F12)</f>
        <v>602</v>
      </c>
    </row>
    <row r="23" spans="1:6" ht="12.75">
      <c r="A23" s="2" t="s">
        <v>753</v>
      </c>
      <c r="B23" s="773" t="s">
        <v>599</v>
      </c>
      <c r="C23" s="773"/>
      <c r="D23" s="773"/>
      <c r="E23" s="773"/>
      <c r="F23" s="299">
        <f>SUM(C16:F16)+SUM(C21:F21)</f>
        <v>0</v>
      </c>
    </row>
    <row r="24" spans="1:6" ht="12.75">
      <c r="A24" s="2" t="s">
        <v>753</v>
      </c>
      <c r="B24" s="799" t="s">
        <v>600</v>
      </c>
      <c r="C24" s="799"/>
      <c r="D24" s="799"/>
      <c r="E24" s="799"/>
      <c r="F24" s="273">
        <f>SUM(F22:F23)</f>
        <v>602</v>
      </c>
    </row>
    <row r="26" spans="1:6" ht="54" customHeight="1">
      <c r="A26" s="2" t="s">
        <v>754</v>
      </c>
      <c r="B26" s="800" t="s">
        <v>710</v>
      </c>
      <c r="C26" s="801"/>
      <c r="D26" s="801"/>
      <c r="E26" s="801"/>
      <c r="F26" s="801"/>
    </row>
    <row r="27" spans="1:6" ht="60">
      <c r="A27" s="2" t="s">
        <v>754</v>
      </c>
      <c r="B27" s="802"/>
      <c r="C27" s="802"/>
      <c r="D27" s="114" t="s">
        <v>601</v>
      </c>
      <c r="E27" s="114" t="s">
        <v>1084</v>
      </c>
      <c r="F27" s="291" t="s">
        <v>752</v>
      </c>
    </row>
    <row r="28" spans="1:6" ht="12.75">
      <c r="A28" s="2" t="s">
        <v>754</v>
      </c>
      <c r="B28" s="793" t="s">
        <v>602</v>
      </c>
      <c r="C28" s="793"/>
      <c r="D28" s="274">
        <v>0</v>
      </c>
      <c r="E28" s="274">
        <v>2</v>
      </c>
      <c r="F28" s="292"/>
    </row>
    <row r="29" spans="1:6" ht="12.75">
      <c r="A29" s="2" t="s">
        <v>754</v>
      </c>
      <c r="B29" s="793" t="s">
        <v>727</v>
      </c>
      <c r="C29" s="793"/>
      <c r="D29" s="274">
        <v>10</v>
      </c>
      <c r="E29" s="274">
        <v>91</v>
      </c>
      <c r="F29" s="292"/>
    </row>
    <row r="30" spans="1:6" ht="12.75">
      <c r="A30" s="2" t="s">
        <v>754</v>
      </c>
      <c r="B30" s="793" t="s">
        <v>489</v>
      </c>
      <c r="C30" s="793"/>
      <c r="D30" s="274">
        <v>0</v>
      </c>
      <c r="E30" s="274">
        <v>0</v>
      </c>
      <c r="F30" s="292"/>
    </row>
    <row r="31" spans="1:6" ht="12.75">
      <c r="A31" s="2" t="s">
        <v>754</v>
      </c>
      <c r="B31" s="793" t="s">
        <v>728</v>
      </c>
      <c r="C31" s="793"/>
      <c r="D31" s="274">
        <v>1</v>
      </c>
      <c r="E31" s="274">
        <v>11</v>
      </c>
      <c r="F31" s="292"/>
    </row>
    <row r="32" spans="1:6" ht="12.75">
      <c r="A32" s="2" t="s">
        <v>754</v>
      </c>
      <c r="B32" s="793" t="s">
        <v>729</v>
      </c>
      <c r="C32" s="793"/>
      <c r="D32" s="274">
        <v>0</v>
      </c>
      <c r="E32" s="274">
        <v>8</v>
      </c>
      <c r="F32" s="292"/>
    </row>
    <row r="33" spans="1:6" ht="12.75">
      <c r="A33" s="2" t="s">
        <v>754</v>
      </c>
      <c r="B33" s="793" t="s">
        <v>730</v>
      </c>
      <c r="C33" s="793"/>
      <c r="D33" s="274">
        <v>16</v>
      </c>
      <c r="E33" s="274">
        <v>419</v>
      </c>
      <c r="F33" s="292"/>
    </row>
    <row r="34" spans="1:6" ht="12.75">
      <c r="A34" s="2" t="s">
        <v>754</v>
      </c>
      <c r="B34" s="793" t="s">
        <v>731</v>
      </c>
      <c r="C34" s="793"/>
      <c r="D34" s="274">
        <v>14</v>
      </c>
      <c r="E34" s="274">
        <v>67</v>
      </c>
      <c r="F34" s="292"/>
    </row>
    <row r="35" spans="1:6" ht="12.75">
      <c r="A35" s="2" t="s">
        <v>754</v>
      </c>
      <c r="B35" s="798" t="s">
        <v>732</v>
      </c>
      <c r="C35" s="798"/>
      <c r="D35" s="275">
        <f>SUM(D28:D34)</f>
        <v>41</v>
      </c>
      <c r="E35" s="275">
        <f>SUM(E28:E34)</f>
        <v>598</v>
      </c>
      <c r="F35" s="293">
        <f>SUM(F28:F34)</f>
        <v>0</v>
      </c>
    </row>
    <row r="37" ht="15.75">
      <c r="B37" s="24" t="s">
        <v>733</v>
      </c>
    </row>
    <row r="38" spans="1:6" ht="12.75">
      <c r="A38" s="2" t="s">
        <v>755</v>
      </c>
      <c r="B38" s="3" t="s">
        <v>711</v>
      </c>
      <c r="F38" s="25"/>
    </row>
    <row r="39" spans="1:6" ht="12.75">
      <c r="A39" s="2" t="s">
        <v>755</v>
      </c>
      <c r="B39" s="11" t="s">
        <v>734</v>
      </c>
      <c r="C39" s="91"/>
      <c r="F39" s="25"/>
    </row>
    <row r="40" spans="1:6" ht="12.75">
      <c r="A40" s="2" t="s">
        <v>755</v>
      </c>
      <c r="B40" s="11" t="s">
        <v>735</v>
      </c>
      <c r="C40" s="276">
        <v>5</v>
      </c>
      <c r="F40" s="25"/>
    </row>
    <row r="41" spans="1:6" ht="12.75">
      <c r="A41" s="2" t="s">
        <v>755</v>
      </c>
      <c r="B41" s="11" t="s">
        <v>736</v>
      </c>
      <c r="C41" s="276">
        <v>196</v>
      </c>
      <c r="F41" s="25"/>
    </row>
    <row r="42" spans="1:6" ht="12.75">
      <c r="A42" s="2" t="s">
        <v>755</v>
      </c>
      <c r="B42" s="11" t="s">
        <v>473</v>
      </c>
      <c r="C42" s="276">
        <v>4</v>
      </c>
      <c r="F42" s="25"/>
    </row>
    <row r="43" spans="1:6" ht="12.75">
      <c r="A43" s="2" t="s">
        <v>755</v>
      </c>
      <c r="B43" s="11" t="s">
        <v>737</v>
      </c>
      <c r="C43" s="91"/>
      <c r="F43" s="25"/>
    </row>
    <row r="44" spans="1:6" ht="12.75">
      <c r="A44" s="2" t="s">
        <v>755</v>
      </c>
      <c r="B44" s="11" t="s">
        <v>738</v>
      </c>
      <c r="C44" s="91"/>
      <c r="F44" s="25"/>
    </row>
    <row r="45" spans="1:6" ht="12.75">
      <c r="A45" s="2" t="s">
        <v>755</v>
      </c>
      <c r="B45" s="11" t="s">
        <v>739</v>
      </c>
      <c r="C45" s="91"/>
      <c r="F45" s="25"/>
    </row>
    <row r="46" spans="1:6" ht="12.75">
      <c r="A46" s="2" t="s">
        <v>755</v>
      </c>
      <c r="B46" s="11" t="s">
        <v>740</v>
      </c>
      <c r="C46" s="91"/>
      <c r="F46" s="25"/>
    </row>
    <row r="47" spans="1:6" ht="12.75">
      <c r="A47" s="2" t="s">
        <v>755</v>
      </c>
      <c r="B47" s="11" t="s">
        <v>741</v>
      </c>
      <c r="C47" s="91"/>
      <c r="F47" s="25"/>
    </row>
    <row r="49" spans="1:6" s="283" customFormat="1" ht="15.75">
      <c r="A49" s="281"/>
      <c r="B49" s="300" t="s">
        <v>742</v>
      </c>
      <c r="C49" s="301"/>
      <c r="D49" s="301"/>
      <c r="E49" s="301"/>
      <c r="F49" s="301"/>
    </row>
    <row r="50" spans="1:6" s="283" customFormat="1" ht="42.75" customHeight="1">
      <c r="A50" s="281"/>
      <c r="B50" s="1010" t="s">
        <v>712</v>
      </c>
      <c r="C50" s="1010"/>
      <c r="D50" s="1010"/>
      <c r="E50" s="1010"/>
      <c r="F50" s="1010"/>
    </row>
    <row r="51" spans="1:6" s="283" customFormat="1" ht="12.75">
      <c r="A51" s="302"/>
      <c r="B51" s="301"/>
      <c r="C51" s="301"/>
      <c r="D51" s="301"/>
      <c r="E51" s="301"/>
      <c r="F51" s="301"/>
    </row>
    <row r="52" spans="1:6" s="283" customFormat="1" ht="12.75">
      <c r="A52" s="281"/>
      <c r="B52" s="1011" t="s">
        <v>1040</v>
      </c>
      <c r="C52" s="1012"/>
      <c r="D52" s="303"/>
      <c r="E52" s="303"/>
      <c r="F52" s="303"/>
    </row>
    <row r="53" spans="1:6" s="283" customFormat="1" ht="12.75">
      <c r="A53" s="281"/>
      <c r="B53" s="303"/>
      <c r="C53" s="303"/>
      <c r="D53" s="303"/>
      <c r="E53" s="303"/>
      <c r="F53" s="303"/>
    </row>
    <row r="54" spans="1:6" s="283" customFormat="1" ht="25.5" customHeight="1">
      <c r="A54" s="281"/>
      <c r="B54" s="1010" t="s">
        <v>713</v>
      </c>
      <c r="C54" s="1010"/>
      <c r="D54" s="1010"/>
      <c r="E54" s="1010"/>
      <c r="F54" s="303"/>
    </row>
    <row r="55" spans="1:6" s="283" customFormat="1" ht="12.75">
      <c r="A55" s="281"/>
      <c r="B55" s="301"/>
      <c r="C55" s="301"/>
      <c r="D55" s="301"/>
      <c r="E55" s="301"/>
      <c r="F55" s="303"/>
    </row>
    <row r="56" spans="1:6" s="283" customFormat="1" ht="12.75">
      <c r="A56" s="281"/>
      <c r="B56" s="304" t="s">
        <v>714</v>
      </c>
      <c r="C56" s="301"/>
      <c r="D56" s="301"/>
      <c r="E56" s="301"/>
      <c r="F56" s="303"/>
    </row>
    <row r="57" spans="1:6" s="283" customFormat="1" ht="39.75" customHeight="1">
      <c r="A57" s="281"/>
      <c r="B57" s="1010" t="s">
        <v>715</v>
      </c>
      <c r="C57" s="1010"/>
      <c r="D57" s="1010"/>
      <c r="E57" s="1010"/>
      <c r="F57" s="1010"/>
    </row>
    <row r="58" spans="1:6" s="283" customFormat="1" ht="27" customHeight="1">
      <c r="A58" s="286" t="s">
        <v>756</v>
      </c>
      <c r="B58" s="1008" t="s">
        <v>716</v>
      </c>
      <c r="C58" s="1009"/>
      <c r="D58" s="1009"/>
      <c r="E58" s="1008"/>
      <c r="F58" s="292"/>
    </row>
    <row r="59" spans="1:6" s="283" customFormat="1" ht="51.75" customHeight="1">
      <c r="A59" s="286" t="s">
        <v>757</v>
      </c>
      <c r="B59" s="1005" t="s">
        <v>717</v>
      </c>
      <c r="C59" s="1006"/>
      <c r="D59" s="1006"/>
      <c r="E59" s="1007"/>
      <c r="F59" s="292"/>
    </row>
    <row r="60" spans="1:6" s="283" customFormat="1" ht="26.25" customHeight="1">
      <c r="A60" s="286" t="s">
        <v>758</v>
      </c>
      <c r="B60" s="927" t="s">
        <v>718</v>
      </c>
      <c r="C60" s="1004"/>
      <c r="D60" s="1004"/>
      <c r="E60" s="928"/>
      <c r="F60" s="292">
        <f>F58-F59</f>
        <v>0</v>
      </c>
    </row>
    <row r="61" spans="1:6" s="283" customFormat="1" ht="25.5" customHeight="1">
      <c r="A61" s="286" t="s">
        <v>759</v>
      </c>
      <c r="B61" s="927" t="s">
        <v>720</v>
      </c>
      <c r="C61" s="1004"/>
      <c r="D61" s="1004"/>
      <c r="E61" s="928"/>
      <c r="F61" s="292"/>
    </row>
    <row r="62" spans="1:6" s="283" customFormat="1" ht="27.75" customHeight="1">
      <c r="A62" s="286" t="s">
        <v>760</v>
      </c>
      <c r="B62" s="927" t="s">
        <v>721</v>
      </c>
      <c r="C62" s="1004"/>
      <c r="D62" s="1004"/>
      <c r="E62" s="928"/>
      <c r="F62" s="292"/>
    </row>
    <row r="63" spans="1:6" s="283" customFormat="1" ht="30.75" customHeight="1">
      <c r="A63" s="286" t="s">
        <v>761</v>
      </c>
      <c r="B63" s="1005" t="s">
        <v>722</v>
      </c>
      <c r="C63" s="1006"/>
      <c r="D63" s="1006"/>
      <c r="E63" s="1007"/>
      <c r="F63" s="292"/>
    </row>
    <row r="64" spans="1:6" s="283" customFormat="1" ht="14.25" customHeight="1">
      <c r="A64" s="286" t="s">
        <v>762</v>
      </c>
      <c r="B64" s="927" t="s">
        <v>1041</v>
      </c>
      <c r="C64" s="1004"/>
      <c r="D64" s="1004"/>
      <c r="E64" s="928"/>
      <c r="F64" s="292">
        <f>SUM(F61:F63)</f>
        <v>0</v>
      </c>
    </row>
    <row r="65" spans="1:6" s="283" customFormat="1" ht="15.75" customHeight="1">
      <c r="A65" s="286" t="s">
        <v>433</v>
      </c>
      <c r="B65" s="927" t="s">
        <v>719</v>
      </c>
      <c r="C65" s="1004"/>
      <c r="D65" s="1004"/>
      <c r="E65" s="928"/>
      <c r="F65" s="305" t="e">
        <f>F64/F60</f>
        <v>#DIV/0!</v>
      </c>
    </row>
    <row r="66" spans="1:6" s="283" customFormat="1" ht="12.75">
      <c r="A66" s="281"/>
      <c r="B66" s="301"/>
      <c r="C66" s="301"/>
      <c r="D66" s="301"/>
      <c r="E66" s="301"/>
      <c r="F66" s="303"/>
    </row>
    <row r="67" spans="1:6" s="283" customFormat="1" ht="12.75">
      <c r="A67" s="281"/>
      <c r="B67" s="306" t="s">
        <v>250</v>
      </c>
      <c r="C67" s="303"/>
      <c r="D67" s="303"/>
      <c r="E67" s="303"/>
      <c r="F67" s="303"/>
    </row>
    <row r="68" spans="1:6" s="283" customFormat="1" ht="39.75" customHeight="1">
      <c r="A68" s="281"/>
      <c r="B68" s="1010" t="s">
        <v>251</v>
      </c>
      <c r="C68" s="1010"/>
      <c r="D68" s="1010"/>
      <c r="E68" s="1010"/>
      <c r="F68" s="1010"/>
    </row>
    <row r="69" spans="1:6" s="283" customFormat="1" ht="27" customHeight="1">
      <c r="A69" s="286" t="s">
        <v>756</v>
      </c>
      <c r="B69" s="1008" t="s">
        <v>252</v>
      </c>
      <c r="C69" s="1009"/>
      <c r="D69" s="1009"/>
      <c r="E69" s="1008"/>
      <c r="F69" s="292"/>
    </row>
    <row r="70" spans="1:6" s="283" customFormat="1" ht="51.75" customHeight="1">
      <c r="A70" s="286" t="s">
        <v>757</v>
      </c>
      <c r="B70" s="1005" t="s">
        <v>1028</v>
      </c>
      <c r="C70" s="1006"/>
      <c r="D70" s="1006"/>
      <c r="E70" s="1007"/>
      <c r="F70" s="292"/>
    </row>
    <row r="71" spans="1:6" s="283" customFormat="1" ht="26.25" customHeight="1">
      <c r="A71" s="286" t="s">
        <v>758</v>
      </c>
      <c r="B71" s="927" t="s">
        <v>1029</v>
      </c>
      <c r="C71" s="1004"/>
      <c r="D71" s="1004"/>
      <c r="E71" s="928"/>
      <c r="F71" s="292">
        <f>F69-F70</f>
        <v>0</v>
      </c>
    </row>
    <row r="72" spans="1:6" s="283" customFormat="1" ht="25.5" customHeight="1">
      <c r="A72" s="286" t="s">
        <v>759</v>
      </c>
      <c r="B72" s="927" t="s">
        <v>1031</v>
      </c>
      <c r="C72" s="1004"/>
      <c r="D72" s="1004"/>
      <c r="E72" s="928"/>
      <c r="F72" s="292"/>
    </row>
    <row r="73" spans="1:6" s="283" customFormat="1" ht="27.75" customHeight="1">
      <c r="A73" s="286" t="s">
        <v>760</v>
      </c>
      <c r="B73" s="927" t="s">
        <v>1032</v>
      </c>
      <c r="C73" s="1004"/>
      <c r="D73" s="1004"/>
      <c r="E73" s="928"/>
      <c r="F73" s="292"/>
    </row>
    <row r="74" spans="1:6" s="283" customFormat="1" ht="30.75" customHeight="1">
      <c r="A74" s="286" t="s">
        <v>761</v>
      </c>
      <c r="B74" s="1005" t="s">
        <v>1033</v>
      </c>
      <c r="C74" s="1006"/>
      <c r="D74" s="1006"/>
      <c r="E74" s="1007"/>
      <c r="F74" s="292"/>
    </row>
    <row r="75" spans="1:6" s="283" customFormat="1" ht="14.25" customHeight="1">
      <c r="A75" s="286" t="s">
        <v>762</v>
      </c>
      <c r="B75" s="927" t="s">
        <v>1041</v>
      </c>
      <c r="C75" s="1004"/>
      <c r="D75" s="1004"/>
      <c r="E75" s="928"/>
      <c r="F75" s="292">
        <f>SUM(F72:F74)</f>
        <v>0</v>
      </c>
    </row>
    <row r="76" spans="1:6" s="283" customFormat="1" ht="15.75" customHeight="1">
      <c r="A76" s="286" t="s">
        <v>433</v>
      </c>
      <c r="B76" s="927" t="s">
        <v>1030</v>
      </c>
      <c r="C76" s="1004"/>
      <c r="D76" s="1004"/>
      <c r="E76" s="928"/>
      <c r="F76" s="305" t="e">
        <f>F75/F71</f>
        <v>#DIV/0!</v>
      </c>
    </row>
    <row r="77" spans="1:6" s="283" customFormat="1" ht="12.75">
      <c r="A77" s="281"/>
      <c r="F77" s="284"/>
    </row>
    <row r="78" spans="1:6" s="283" customFormat="1" ht="12.75">
      <c r="A78" s="281"/>
      <c r="B78" s="282" t="s">
        <v>175</v>
      </c>
      <c r="F78" s="284"/>
    </row>
    <row r="79" spans="1:6" s="283" customFormat="1" ht="12.75">
      <c r="A79" s="281"/>
      <c r="F79" s="284"/>
    </row>
    <row r="80" spans="1:6" s="283" customFormat="1" ht="25.5" customHeight="1">
      <c r="A80" s="281"/>
      <c r="B80" s="789" t="s">
        <v>723</v>
      </c>
      <c r="C80" s="789"/>
      <c r="D80" s="789"/>
      <c r="E80" s="789"/>
      <c r="F80" s="284"/>
    </row>
    <row r="81" spans="1:6" s="283" customFormat="1" ht="12.75">
      <c r="A81" s="281"/>
      <c r="F81" s="284"/>
    </row>
    <row r="82" spans="1:6" s="283" customFormat="1" ht="12.75">
      <c r="A82" s="281"/>
      <c r="B82" s="285" t="s">
        <v>724</v>
      </c>
      <c r="F82" s="284"/>
    </row>
    <row r="83" spans="1:6" s="283" customFormat="1" ht="12.75">
      <c r="A83" s="286" t="s">
        <v>744</v>
      </c>
      <c r="B83" s="782" t="s">
        <v>725</v>
      </c>
      <c r="C83" s="782"/>
      <c r="D83" s="782"/>
      <c r="E83" s="782"/>
      <c r="F83" s="287"/>
    </row>
    <row r="84" spans="1:6" s="283" customFormat="1" ht="51.75" customHeight="1">
      <c r="A84" s="288" t="s">
        <v>1042</v>
      </c>
      <c r="B84" s="782" t="s">
        <v>0</v>
      </c>
      <c r="C84" s="782"/>
      <c r="D84" s="782"/>
      <c r="E84" s="782"/>
      <c r="F84" s="287"/>
    </row>
    <row r="85" spans="1:6" s="283" customFormat="1" ht="25.5" customHeight="1">
      <c r="A85" s="288" t="s">
        <v>1043</v>
      </c>
      <c r="B85" s="782" t="s">
        <v>726</v>
      </c>
      <c r="C85" s="782"/>
      <c r="D85" s="782"/>
      <c r="E85" s="782"/>
      <c r="F85" s="287">
        <f>F83-F84</f>
        <v>0</v>
      </c>
    </row>
    <row r="86" spans="1:6" s="283" customFormat="1" ht="12.75">
      <c r="A86" s="288" t="s">
        <v>1044</v>
      </c>
      <c r="B86" s="782" t="s">
        <v>1051</v>
      </c>
      <c r="C86" s="782"/>
      <c r="D86" s="782"/>
      <c r="E86" s="782"/>
      <c r="F86" s="287"/>
    </row>
    <row r="87" spans="1:6" s="283" customFormat="1" ht="12.75">
      <c r="A87" s="286" t="s">
        <v>1045</v>
      </c>
      <c r="B87" s="782" t="s">
        <v>1052</v>
      </c>
      <c r="C87" s="782"/>
      <c r="D87" s="782"/>
      <c r="E87" s="782"/>
      <c r="F87" s="287"/>
    </row>
    <row r="88" spans="1:6" s="283" customFormat="1" ht="12.75">
      <c r="A88" s="286" t="s">
        <v>1046</v>
      </c>
      <c r="B88" s="782" t="s">
        <v>1053</v>
      </c>
      <c r="C88" s="782"/>
      <c r="D88" s="782"/>
      <c r="E88" s="782"/>
      <c r="F88" s="287"/>
    </row>
    <row r="89" spans="1:6" s="283" customFormat="1" ht="25.5" customHeight="1">
      <c r="A89" s="286" t="s">
        <v>1047</v>
      </c>
      <c r="B89" s="782" t="s">
        <v>1054</v>
      </c>
      <c r="C89" s="782"/>
      <c r="D89" s="782"/>
      <c r="E89" s="782"/>
      <c r="F89" s="287"/>
    </row>
    <row r="90" spans="1:6" s="283" customFormat="1" ht="12.75">
      <c r="A90" s="286" t="s">
        <v>1048</v>
      </c>
      <c r="B90" s="782" t="s">
        <v>1055</v>
      </c>
      <c r="C90" s="782"/>
      <c r="D90" s="782"/>
      <c r="E90" s="782"/>
      <c r="F90" s="287"/>
    </row>
    <row r="91" spans="1:6" s="283" customFormat="1" ht="12.75">
      <c r="A91" s="286" t="s">
        <v>1049</v>
      </c>
      <c r="B91" s="782" t="s">
        <v>1056</v>
      </c>
      <c r="C91" s="782"/>
      <c r="D91" s="782"/>
      <c r="E91" s="782"/>
      <c r="F91" s="287"/>
    </row>
    <row r="92" spans="1:6" s="283" customFormat="1" ht="12.75">
      <c r="A92" s="286" t="s">
        <v>1050</v>
      </c>
      <c r="B92" s="782" t="s">
        <v>1057</v>
      </c>
      <c r="C92" s="782"/>
      <c r="D92" s="782"/>
      <c r="E92" s="782"/>
      <c r="F92" s="287"/>
    </row>
    <row r="93" spans="1:6" s="283" customFormat="1" ht="12.75">
      <c r="A93" s="286"/>
      <c r="B93" s="289"/>
      <c r="C93" s="289"/>
      <c r="D93" s="289"/>
      <c r="E93" s="289"/>
      <c r="F93" s="290"/>
    </row>
    <row r="94" spans="1:6" s="283" customFormat="1" ht="12.75">
      <c r="A94" s="281"/>
      <c r="B94" s="285" t="s">
        <v>1034</v>
      </c>
      <c r="F94" s="284"/>
    </row>
    <row r="95" spans="1:6" s="283" customFormat="1" ht="12.75">
      <c r="A95" s="286" t="s">
        <v>744</v>
      </c>
      <c r="B95" s="782" t="s">
        <v>1035</v>
      </c>
      <c r="C95" s="782"/>
      <c r="D95" s="782"/>
      <c r="E95" s="782"/>
      <c r="F95" s="287"/>
    </row>
    <row r="96" spans="1:6" s="283" customFormat="1" ht="51" customHeight="1">
      <c r="A96" s="288" t="s">
        <v>1042</v>
      </c>
      <c r="B96" s="782" t="s">
        <v>1036</v>
      </c>
      <c r="C96" s="782"/>
      <c r="D96" s="782"/>
      <c r="E96" s="782"/>
      <c r="F96" s="287"/>
    </row>
    <row r="97" spans="1:6" s="283" customFormat="1" ht="27.75" customHeight="1">
      <c r="A97" s="288" t="s">
        <v>1043</v>
      </c>
      <c r="B97" s="782" t="s">
        <v>1037</v>
      </c>
      <c r="C97" s="782"/>
      <c r="D97" s="782"/>
      <c r="E97" s="782"/>
      <c r="F97" s="287">
        <f>F95-F96</f>
        <v>0</v>
      </c>
    </row>
    <row r="98" spans="1:6" s="283" customFormat="1" ht="12.75">
      <c r="A98" s="288" t="s">
        <v>1044</v>
      </c>
      <c r="B98" s="782" t="s">
        <v>1051</v>
      </c>
      <c r="C98" s="782"/>
      <c r="D98" s="782"/>
      <c r="E98" s="782"/>
      <c r="F98" s="287"/>
    </row>
    <row r="99" spans="1:6" s="283" customFormat="1" ht="12.75">
      <c r="A99" s="286" t="s">
        <v>1045</v>
      </c>
      <c r="B99" s="782" t="s">
        <v>1052</v>
      </c>
      <c r="C99" s="782"/>
      <c r="D99" s="782"/>
      <c r="E99" s="782"/>
      <c r="F99" s="287"/>
    </row>
    <row r="100" spans="1:6" s="283" customFormat="1" ht="12.75">
      <c r="A100" s="286" t="s">
        <v>1046</v>
      </c>
      <c r="B100" s="782" t="s">
        <v>1053</v>
      </c>
      <c r="C100" s="782"/>
      <c r="D100" s="782"/>
      <c r="E100" s="782"/>
      <c r="F100" s="287"/>
    </row>
    <row r="101" spans="1:6" s="283" customFormat="1" ht="24.75" customHeight="1">
      <c r="A101" s="286" t="s">
        <v>1047</v>
      </c>
      <c r="B101" s="782" t="s">
        <v>1054</v>
      </c>
      <c r="C101" s="782"/>
      <c r="D101" s="782"/>
      <c r="E101" s="782"/>
      <c r="F101" s="287"/>
    </row>
    <row r="102" spans="1:6" s="283" customFormat="1" ht="12.75">
      <c r="A102" s="286" t="s">
        <v>1048</v>
      </c>
      <c r="B102" s="782" t="s">
        <v>1055</v>
      </c>
      <c r="C102" s="782"/>
      <c r="D102" s="782"/>
      <c r="E102" s="782"/>
      <c r="F102" s="287"/>
    </row>
    <row r="103" spans="1:6" s="283" customFormat="1" ht="12.75">
      <c r="A103" s="286" t="s">
        <v>1049</v>
      </c>
      <c r="B103" s="782" t="s">
        <v>1056</v>
      </c>
      <c r="C103" s="782"/>
      <c r="D103" s="782"/>
      <c r="E103" s="782"/>
      <c r="F103" s="287"/>
    </row>
    <row r="104" spans="1:6" s="283" customFormat="1" ht="12.75">
      <c r="A104" s="286" t="s">
        <v>1050</v>
      </c>
      <c r="B104" s="782" t="s">
        <v>1057</v>
      </c>
      <c r="C104" s="782"/>
      <c r="D104" s="782"/>
      <c r="E104" s="782"/>
      <c r="F104" s="287"/>
    </row>
    <row r="105" s="283" customFormat="1" ht="12.75">
      <c r="A105" s="281"/>
    </row>
    <row r="106" spans="1:2" s="283" customFormat="1" ht="12.75">
      <c r="A106" s="281"/>
      <c r="B106" s="282" t="s">
        <v>743</v>
      </c>
    </row>
    <row r="107" spans="1:6" s="283" customFormat="1" ht="65.25" customHeight="1">
      <c r="A107" s="281"/>
      <c r="B107" s="931" t="s">
        <v>1</v>
      </c>
      <c r="C107" s="931"/>
      <c r="D107" s="931"/>
      <c r="E107" s="931"/>
      <c r="F107" s="931"/>
    </row>
    <row r="108" spans="1:6" s="283" customFormat="1" ht="51.75" customHeight="1">
      <c r="A108" s="286" t="s">
        <v>1058</v>
      </c>
      <c r="B108" s="782" t="s">
        <v>2</v>
      </c>
      <c r="C108" s="782"/>
      <c r="D108" s="782"/>
      <c r="E108" s="782"/>
      <c r="F108" s="307"/>
    </row>
  </sheetData>
  <sheetProtection/>
  <mergeCells count="61">
    <mergeCell ref="B32:C32"/>
    <mergeCell ref="B22:E22"/>
    <mergeCell ref="B23:E23"/>
    <mergeCell ref="A1:F1"/>
    <mergeCell ref="B3:F3"/>
    <mergeCell ref="C4:D4"/>
    <mergeCell ref="E4:F4"/>
    <mergeCell ref="B60:E60"/>
    <mergeCell ref="B35:C35"/>
    <mergeCell ref="B50:F50"/>
    <mergeCell ref="B24:E24"/>
    <mergeCell ref="B26:F26"/>
    <mergeCell ref="B27:C27"/>
    <mergeCell ref="B28:C28"/>
    <mergeCell ref="B29:C29"/>
    <mergeCell ref="B30:C30"/>
    <mergeCell ref="B31:C31"/>
    <mergeCell ref="B72:E72"/>
    <mergeCell ref="B33:C33"/>
    <mergeCell ref="B34:C34"/>
    <mergeCell ref="B65:E65"/>
    <mergeCell ref="B68:F68"/>
    <mergeCell ref="B52:C52"/>
    <mergeCell ref="B54:E54"/>
    <mergeCell ref="B57:F57"/>
    <mergeCell ref="B58:E58"/>
    <mergeCell ref="B59:E59"/>
    <mergeCell ref="B86:E86"/>
    <mergeCell ref="B61:E61"/>
    <mergeCell ref="B62:E62"/>
    <mergeCell ref="B63:E63"/>
    <mergeCell ref="B64:E64"/>
    <mergeCell ref="B84:E84"/>
    <mergeCell ref="B85:E85"/>
    <mergeCell ref="B69:E69"/>
    <mergeCell ref="B70:E70"/>
    <mergeCell ref="B71:E71"/>
    <mergeCell ref="B73:E73"/>
    <mergeCell ref="B74:E74"/>
    <mergeCell ref="B75:E75"/>
    <mergeCell ref="B76:E76"/>
    <mergeCell ref="B80:E80"/>
    <mergeCell ref="B83:E83"/>
    <mergeCell ref="B87:E87"/>
    <mergeCell ref="B88:E88"/>
    <mergeCell ref="B89:E89"/>
    <mergeCell ref="B90:E90"/>
    <mergeCell ref="B91:E91"/>
    <mergeCell ref="B97:E97"/>
    <mergeCell ref="B92:E92"/>
    <mergeCell ref="B95:E95"/>
    <mergeCell ref="B96:E96"/>
    <mergeCell ref="B98:E98"/>
    <mergeCell ref="B99:E99"/>
    <mergeCell ref="B108:E108"/>
    <mergeCell ref="B100:E100"/>
    <mergeCell ref="B101:E101"/>
    <mergeCell ref="B102:E102"/>
    <mergeCell ref="B103:E103"/>
    <mergeCell ref="B104:E104"/>
    <mergeCell ref="B107:F107"/>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14.xml><?xml version="1.0" encoding="utf-8"?>
<worksheet xmlns="http://schemas.openxmlformats.org/spreadsheetml/2006/main" xmlns:r="http://schemas.openxmlformats.org/officeDocument/2006/relationships">
  <sheetPr codeName="Sheet14">
    <tabColor rgb="FF00B050"/>
  </sheetPr>
  <dimension ref="A1:F108"/>
  <sheetViews>
    <sheetView zoomScalePageLayoutView="0" workbookViewId="0" topLeftCell="A1">
      <selection activeCell="H1" sqref="H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772" t="s">
        <v>274</v>
      </c>
      <c r="B1" s="772"/>
      <c r="C1" s="772"/>
      <c r="D1" s="772"/>
      <c r="E1" s="772"/>
      <c r="F1" s="772"/>
    </row>
    <row r="2" ht="12.75"/>
    <row r="3" spans="1:6" ht="27.75" customHeight="1">
      <c r="A3" s="2" t="s">
        <v>753</v>
      </c>
      <c r="B3" s="803" t="s">
        <v>709</v>
      </c>
      <c r="C3" s="804"/>
      <c r="D3" s="804"/>
      <c r="E3" s="804"/>
      <c r="F3" s="804"/>
    </row>
    <row r="4" spans="1:6" ht="12.75">
      <c r="A4" s="2" t="s">
        <v>753</v>
      </c>
      <c r="B4" s="86"/>
      <c r="C4" s="805" t="s">
        <v>109</v>
      </c>
      <c r="D4" s="805"/>
      <c r="E4" s="805" t="s">
        <v>110</v>
      </c>
      <c r="F4" s="805"/>
    </row>
    <row r="5" spans="1:6" ht="12.75">
      <c r="A5" s="2" t="s">
        <v>753</v>
      </c>
      <c r="B5" s="101"/>
      <c r="C5" s="17" t="s">
        <v>111</v>
      </c>
      <c r="D5" s="17" t="s">
        <v>112</v>
      </c>
      <c r="E5" s="17" t="s">
        <v>111</v>
      </c>
      <c r="F5" s="17" t="s">
        <v>112</v>
      </c>
    </row>
    <row r="6" spans="1:6" ht="12.75">
      <c r="A6" s="2" t="s">
        <v>753</v>
      </c>
      <c r="B6" s="18" t="s">
        <v>113</v>
      </c>
      <c r="C6" s="19"/>
      <c r="D6" s="19"/>
      <c r="E6" s="19"/>
      <c r="F6" s="19"/>
    </row>
    <row r="7" spans="1:6" ht="25.5">
      <c r="A7" s="2" t="s">
        <v>753</v>
      </c>
      <c r="B7" s="20" t="s">
        <v>114</v>
      </c>
      <c r="C7" s="270"/>
      <c r="D7" s="270"/>
      <c r="E7" s="270"/>
      <c r="F7" s="270"/>
    </row>
    <row r="8" spans="1:6" ht="12.75">
      <c r="A8" s="2" t="s">
        <v>753</v>
      </c>
      <c r="B8" s="16" t="s">
        <v>115</v>
      </c>
      <c r="C8" s="270"/>
      <c r="D8" s="270"/>
      <c r="E8" s="270"/>
      <c r="F8" s="270"/>
    </row>
    <row r="9" spans="1:6" ht="12.75">
      <c r="A9" s="2" t="s">
        <v>753</v>
      </c>
      <c r="B9" s="16" t="s">
        <v>116</v>
      </c>
      <c r="C9" s="270"/>
      <c r="D9" s="270"/>
      <c r="E9" s="270"/>
      <c r="F9" s="270"/>
    </row>
    <row r="10" spans="1:6" ht="12.75">
      <c r="A10" s="2" t="s">
        <v>753</v>
      </c>
      <c r="B10" s="21" t="s">
        <v>117</v>
      </c>
      <c r="C10" s="271">
        <f>SUM(C7:C9)</f>
        <v>0</v>
      </c>
      <c r="D10" s="271">
        <f>SUM(D7:D9)</f>
        <v>0</v>
      </c>
      <c r="E10" s="271">
        <f>SUM(E7:E9)</f>
        <v>0</v>
      </c>
      <c r="F10" s="271">
        <f>SUM(F7:F9)</f>
        <v>0</v>
      </c>
    </row>
    <row r="11" spans="1:6" ht="25.5">
      <c r="A11" s="2" t="s">
        <v>753</v>
      </c>
      <c r="B11" s="20" t="s">
        <v>1090</v>
      </c>
      <c r="C11" s="270"/>
      <c r="D11" s="270"/>
      <c r="E11" s="270"/>
      <c r="F11" s="270"/>
    </row>
    <row r="12" spans="1:6" ht="12.75">
      <c r="A12" s="2" t="s">
        <v>753</v>
      </c>
      <c r="B12" s="21" t="s">
        <v>1091</v>
      </c>
      <c r="C12" s="271">
        <f>SUM(C10:C11)</f>
        <v>0</v>
      </c>
      <c r="D12" s="271">
        <f>SUM(D10:D11)</f>
        <v>0</v>
      </c>
      <c r="E12" s="271">
        <f>SUM(E10:E11)</f>
        <v>0</v>
      </c>
      <c r="F12" s="271">
        <f>SUM(F10:F11)</f>
        <v>0</v>
      </c>
    </row>
    <row r="13" spans="1:6" ht="12.75">
      <c r="A13" s="2" t="s">
        <v>753</v>
      </c>
      <c r="B13" s="18" t="s">
        <v>1092</v>
      </c>
      <c r="C13" s="294"/>
      <c r="D13" s="294"/>
      <c r="E13" s="294"/>
      <c r="F13" s="294"/>
    </row>
    <row r="14" spans="1:6" ht="25.5">
      <c r="A14" s="2" t="s">
        <v>753</v>
      </c>
      <c r="B14" s="22" t="s">
        <v>591</v>
      </c>
      <c r="C14" s="295"/>
      <c r="D14" s="295"/>
      <c r="E14" s="295"/>
      <c r="F14" s="295"/>
    </row>
    <row r="15" spans="1:6" ht="12.75">
      <c r="A15" s="2" t="s">
        <v>753</v>
      </c>
      <c r="B15" s="23" t="s">
        <v>592</v>
      </c>
      <c r="C15" s="295"/>
      <c r="D15" s="295"/>
      <c r="E15" s="295"/>
      <c r="F15" s="295"/>
    </row>
    <row r="16" spans="1:6" ht="12.75">
      <c r="A16" s="2" t="s">
        <v>753</v>
      </c>
      <c r="B16" s="21" t="s">
        <v>593</v>
      </c>
      <c r="C16" s="296">
        <f>SUM(C14,C15)</f>
        <v>0</v>
      </c>
      <c r="D16" s="296">
        <f>SUM(D14,D15)</f>
        <v>0</v>
      </c>
      <c r="E16" s="296">
        <f>SUM(E14,E15)</f>
        <v>0</v>
      </c>
      <c r="F16" s="296">
        <f>SUM(F14,F15)</f>
        <v>0</v>
      </c>
    </row>
    <row r="17" spans="1:6" ht="12.75">
      <c r="A17" s="2" t="s">
        <v>753</v>
      </c>
      <c r="B17" s="18" t="s">
        <v>594</v>
      </c>
      <c r="C17" s="294"/>
      <c r="D17" s="294"/>
      <c r="E17" s="294"/>
      <c r="F17" s="294"/>
    </row>
    <row r="18" spans="1:6" ht="12.75">
      <c r="A18" s="2" t="s">
        <v>753</v>
      </c>
      <c r="B18" s="23" t="s">
        <v>595</v>
      </c>
      <c r="C18" s="297">
        <v>60</v>
      </c>
      <c r="D18" s="297">
        <v>113</v>
      </c>
      <c r="E18" s="297">
        <v>7</v>
      </c>
      <c r="F18" s="297">
        <v>14</v>
      </c>
    </row>
    <row r="19" spans="1:6" ht="12.75">
      <c r="A19" s="2" t="s">
        <v>753</v>
      </c>
      <c r="B19" s="23" t="s">
        <v>116</v>
      </c>
      <c r="C19" s="297">
        <v>171</v>
      </c>
      <c r="D19" s="297">
        <v>346</v>
      </c>
      <c r="E19" s="297">
        <v>78</v>
      </c>
      <c r="F19" s="297">
        <v>154</v>
      </c>
    </row>
    <row r="20" spans="1:6" ht="25.5">
      <c r="A20" s="2" t="s">
        <v>753</v>
      </c>
      <c r="B20" s="22" t="s">
        <v>596</v>
      </c>
      <c r="C20" s="297">
        <v>0</v>
      </c>
      <c r="D20" s="297">
        <v>0</v>
      </c>
      <c r="E20" s="297">
        <v>0</v>
      </c>
      <c r="F20" s="297">
        <v>0</v>
      </c>
    </row>
    <row r="21" spans="1:6" ht="12.75">
      <c r="A21" s="2" t="s">
        <v>753</v>
      </c>
      <c r="B21" s="21" t="s">
        <v>597</v>
      </c>
      <c r="C21" s="298">
        <f>SUM(C18:C20)</f>
        <v>231</v>
      </c>
      <c r="D21" s="298">
        <f>SUM(D18:D20)</f>
        <v>459</v>
      </c>
      <c r="E21" s="298">
        <f>SUM(E18:E20)</f>
        <v>85</v>
      </c>
      <c r="F21" s="298">
        <f>SUM(F18:F20)</f>
        <v>168</v>
      </c>
    </row>
    <row r="22" spans="1:6" ht="12.75">
      <c r="A22" s="2" t="s">
        <v>753</v>
      </c>
      <c r="B22" s="773" t="s">
        <v>598</v>
      </c>
      <c r="C22" s="773"/>
      <c r="D22" s="773"/>
      <c r="E22" s="773"/>
      <c r="F22" s="272">
        <f>SUM(C12:F12)</f>
        <v>0</v>
      </c>
    </row>
    <row r="23" spans="1:6" ht="12.75">
      <c r="A23" s="2" t="s">
        <v>753</v>
      </c>
      <c r="B23" s="773" t="s">
        <v>599</v>
      </c>
      <c r="C23" s="773"/>
      <c r="D23" s="773"/>
      <c r="E23" s="773"/>
      <c r="F23" s="299">
        <f>SUM(C16:F16)+SUM(C21:F21)</f>
        <v>943</v>
      </c>
    </row>
    <row r="24" spans="1:6" ht="12.75">
      <c r="A24" s="2" t="s">
        <v>753</v>
      </c>
      <c r="B24" s="799" t="s">
        <v>600</v>
      </c>
      <c r="C24" s="799"/>
      <c r="D24" s="799"/>
      <c r="E24" s="799"/>
      <c r="F24" s="273">
        <f>SUM(F22:F23)</f>
        <v>943</v>
      </c>
    </row>
    <row r="26" spans="1:6" s="283" customFormat="1" ht="54" customHeight="1">
      <c r="A26" s="286" t="s">
        <v>754</v>
      </c>
      <c r="B26" s="1015" t="s">
        <v>292</v>
      </c>
      <c r="C26" s="1016"/>
      <c r="D26" s="1016"/>
      <c r="E26" s="1016"/>
      <c r="F26" s="1016"/>
    </row>
    <row r="27" spans="1:6" s="283" customFormat="1" ht="60">
      <c r="A27" s="286" t="s">
        <v>754</v>
      </c>
      <c r="B27" s="1017"/>
      <c r="C27" s="1017"/>
      <c r="D27" s="291" t="s">
        <v>601</v>
      </c>
      <c r="E27" s="291" t="s">
        <v>1084</v>
      </c>
      <c r="F27" s="291" t="s">
        <v>752</v>
      </c>
    </row>
    <row r="28" spans="1:6" s="283" customFormat="1" ht="12.75">
      <c r="A28" s="286" t="s">
        <v>754</v>
      </c>
      <c r="B28" s="1013" t="s">
        <v>602</v>
      </c>
      <c r="C28" s="1013"/>
      <c r="D28" s="292"/>
      <c r="E28" s="292"/>
      <c r="F28" s="292"/>
    </row>
    <row r="29" spans="1:6" s="283" customFormat="1" ht="12.75">
      <c r="A29" s="286" t="s">
        <v>754</v>
      </c>
      <c r="B29" s="1013" t="s">
        <v>727</v>
      </c>
      <c r="C29" s="1013"/>
      <c r="D29" s="292"/>
      <c r="E29" s="292"/>
      <c r="F29" s="292"/>
    </row>
    <row r="30" spans="1:6" s="283" customFormat="1" ht="12.75">
      <c r="A30" s="286" t="s">
        <v>754</v>
      </c>
      <c r="B30" s="1013" t="s">
        <v>489</v>
      </c>
      <c r="C30" s="1013"/>
      <c r="D30" s="292"/>
      <c r="E30" s="292"/>
      <c r="F30" s="292"/>
    </row>
    <row r="31" spans="1:6" s="283" customFormat="1" ht="12.75">
      <c r="A31" s="286" t="s">
        <v>754</v>
      </c>
      <c r="B31" s="1013" t="s">
        <v>728</v>
      </c>
      <c r="C31" s="1013"/>
      <c r="D31" s="292"/>
      <c r="E31" s="292"/>
      <c r="F31" s="292"/>
    </row>
    <row r="32" spans="1:6" s="283" customFormat="1" ht="12.75">
      <c r="A32" s="286" t="s">
        <v>754</v>
      </c>
      <c r="B32" s="1013" t="s">
        <v>729</v>
      </c>
      <c r="C32" s="1013"/>
      <c r="D32" s="292"/>
      <c r="E32" s="292"/>
      <c r="F32" s="292"/>
    </row>
    <row r="33" spans="1:6" s="283" customFormat="1" ht="12.75">
      <c r="A33" s="286" t="s">
        <v>754</v>
      </c>
      <c r="B33" s="1013" t="s">
        <v>730</v>
      </c>
      <c r="C33" s="1013"/>
      <c r="D33" s="292"/>
      <c r="E33" s="292"/>
      <c r="F33" s="292"/>
    </row>
    <row r="34" spans="1:6" s="283" customFormat="1" ht="12.75">
      <c r="A34" s="286" t="s">
        <v>754</v>
      </c>
      <c r="B34" s="1013" t="s">
        <v>731</v>
      </c>
      <c r="C34" s="1013"/>
      <c r="D34" s="292"/>
      <c r="E34" s="292"/>
      <c r="F34" s="292"/>
    </row>
    <row r="35" spans="1:6" s="283" customFormat="1" ht="12.75">
      <c r="A35" s="286" t="s">
        <v>754</v>
      </c>
      <c r="B35" s="1014" t="s">
        <v>732</v>
      </c>
      <c r="C35" s="1014"/>
      <c r="D35" s="293">
        <f>SUM(D28:D34)</f>
        <v>0</v>
      </c>
      <c r="E35" s="293">
        <f>SUM(E28:E34)</f>
        <v>0</v>
      </c>
      <c r="F35" s="293">
        <f>SUM(F28:F34)</f>
        <v>0</v>
      </c>
    </row>
    <row r="37" ht="15.75">
      <c r="B37" s="24" t="s">
        <v>733</v>
      </c>
    </row>
    <row r="38" spans="1:6" ht="12.75">
      <c r="A38" s="2" t="s">
        <v>755</v>
      </c>
      <c r="B38" s="3" t="s">
        <v>711</v>
      </c>
      <c r="F38" s="25"/>
    </row>
    <row r="39" spans="1:6" ht="12.75">
      <c r="A39" s="2" t="s">
        <v>755</v>
      </c>
      <c r="B39" s="11" t="s">
        <v>734</v>
      </c>
      <c r="C39" s="91"/>
      <c r="F39" s="25"/>
    </row>
    <row r="40" spans="1:6" ht="12.75">
      <c r="A40" s="2" t="s">
        <v>755</v>
      </c>
      <c r="B40" s="11" t="s">
        <v>735</v>
      </c>
      <c r="C40" s="91"/>
      <c r="F40" s="25"/>
    </row>
    <row r="41" spans="1:6" ht="12.75">
      <c r="A41" s="2" t="s">
        <v>755</v>
      </c>
      <c r="B41" s="11" t="s">
        <v>736</v>
      </c>
      <c r="C41" s="91"/>
      <c r="F41" s="25"/>
    </row>
    <row r="42" spans="1:6" ht="12.75">
      <c r="A42" s="2" t="s">
        <v>755</v>
      </c>
      <c r="B42" s="11" t="s">
        <v>473</v>
      </c>
      <c r="C42" s="276">
        <v>1</v>
      </c>
      <c r="F42" s="25"/>
    </row>
    <row r="43" spans="1:6" ht="12.75">
      <c r="A43" s="2" t="s">
        <v>755</v>
      </c>
      <c r="B43" s="11" t="s">
        <v>737</v>
      </c>
      <c r="C43" s="276">
        <v>221</v>
      </c>
      <c r="F43" s="25"/>
    </row>
    <row r="44" spans="1:6" ht="12.75">
      <c r="A44" s="2" t="s">
        <v>755</v>
      </c>
      <c r="B44" s="11" t="s">
        <v>738</v>
      </c>
      <c r="C44" s="276">
        <v>24</v>
      </c>
      <c r="F44" s="25"/>
    </row>
    <row r="45" spans="1:6" ht="12.75">
      <c r="A45" s="2" t="s">
        <v>755</v>
      </c>
      <c r="B45" s="11" t="s">
        <v>739</v>
      </c>
      <c r="C45" s="276">
        <v>5</v>
      </c>
      <c r="F45" s="25"/>
    </row>
    <row r="46" spans="1:6" ht="12.75">
      <c r="A46" s="2" t="s">
        <v>755</v>
      </c>
      <c r="B46" s="11" t="s">
        <v>740</v>
      </c>
      <c r="C46" s="91"/>
      <c r="F46" s="25"/>
    </row>
    <row r="47" spans="1:6" ht="12.75">
      <c r="A47" s="2" t="s">
        <v>755</v>
      </c>
      <c r="B47" s="11" t="s">
        <v>741</v>
      </c>
      <c r="C47" s="91"/>
      <c r="F47" s="25"/>
    </row>
    <row r="49" spans="1:6" s="283" customFormat="1" ht="15.75">
      <c r="A49" s="281"/>
      <c r="B49" s="300" t="s">
        <v>742</v>
      </c>
      <c r="C49" s="301"/>
      <c r="D49" s="301"/>
      <c r="E49" s="301"/>
      <c r="F49" s="301"/>
    </row>
    <row r="50" spans="1:6" s="283" customFormat="1" ht="42.75" customHeight="1">
      <c r="A50" s="281"/>
      <c r="B50" s="1010" t="s">
        <v>712</v>
      </c>
      <c r="C50" s="1010"/>
      <c r="D50" s="1010"/>
      <c r="E50" s="1010"/>
      <c r="F50" s="1010"/>
    </row>
    <row r="51" spans="1:6" s="283" customFormat="1" ht="12.75">
      <c r="A51" s="302"/>
      <c r="B51" s="301"/>
      <c r="C51" s="301"/>
      <c r="D51" s="301"/>
      <c r="E51" s="301"/>
      <c r="F51" s="301"/>
    </row>
    <row r="52" spans="1:6" s="283" customFormat="1" ht="12.75">
      <c r="A52" s="281"/>
      <c r="B52" s="1011" t="s">
        <v>1040</v>
      </c>
      <c r="C52" s="1012"/>
      <c r="D52" s="303"/>
      <c r="E52" s="303"/>
      <c r="F52" s="303"/>
    </row>
    <row r="53" spans="1:6" s="283" customFormat="1" ht="12.75">
      <c r="A53" s="281"/>
      <c r="B53" s="303"/>
      <c r="C53" s="303"/>
      <c r="D53" s="303"/>
      <c r="E53" s="303"/>
      <c r="F53" s="303"/>
    </row>
    <row r="54" spans="1:6" s="283" customFormat="1" ht="25.5" customHeight="1">
      <c r="A54" s="281"/>
      <c r="B54" s="1010" t="s">
        <v>713</v>
      </c>
      <c r="C54" s="1010"/>
      <c r="D54" s="1010"/>
      <c r="E54" s="1010"/>
      <c r="F54" s="303"/>
    </row>
    <row r="55" spans="1:6" s="283" customFormat="1" ht="12.75">
      <c r="A55" s="281"/>
      <c r="B55" s="301"/>
      <c r="C55" s="301"/>
      <c r="D55" s="301"/>
      <c r="E55" s="301"/>
      <c r="F55" s="303"/>
    </row>
    <row r="56" spans="1:6" s="283" customFormat="1" ht="12.75">
      <c r="A56" s="281"/>
      <c r="B56" s="304" t="s">
        <v>714</v>
      </c>
      <c r="C56" s="301"/>
      <c r="D56" s="301"/>
      <c r="E56" s="301"/>
      <c r="F56" s="303"/>
    </row>
    <row r="57" spans="1:6" s="283" customFormat="1" ht="39.75" customHeight="1">
      <c r="A57" s="281"/>
      <c r="B57" s="1010" t="s">
        <v>715</v>
      </c>
      <c r="C57" s="1010"/>
      <c r="D57" s="1010"/>
      <c r="E57" s="1010"/>
      <c r="F57" s="1010"/>
    </row>
    <row r="58" spans="1:6" s="283" customFormat="1" ht="27" customHeight="1">
      <c r="A58" s="286" t="s">
        <v>756</v>
      </c>
      <c r="B58" s="1008" t="s">
        <v>716</v>
      </c>
      <c r="C58" s="1009"/>
      <c r="D58" s="1009"/>
      <c r="E58" s="1008"/>
      <c r="F58" s="292"/>
    </row>
    <row r="59" spans="1:6" s="283" customFormat="1" ht="51.75" customHeight="1">
      <c r="A59" s="286" t="s">
        <v>757</v>
      </c>
      <c r="B59" s="1005" t="s">
        <v>717</v>
      </c>
      <c r="C59" s="1006"/>
      <c r="D59" s="1006"/>
      <c r="E59" s="1007"/>
      <c r="F59" s="292"/>
    </row>
    <row r="60" spans="1:6" s="283" customFormat="1" ht="26.25" customHeight="1">
      <c r="A60" s="286" t="s">
        <v>758</v>
      </c>
      <c r="B60" s="927" t="s">
        <v>718</v>
      </c>
      <c r="C60" s="1004"/>
      <c r="D60" s="1004"/>
      <c r="E60" s="928"/>
      <c r="F60" s="292">
        <f>F58-F59</f>
        <v>0</v>
      </c>
    </row>
    <row r="61" spans="1:6" s="283" customFormat="1" ht="25.5" customHeight="1">
      <c r="A61" s="286" t="s">
        <v>759</v>
      </c>
      <c r="B61" s="927" t="s">
        <v>720</v>
      </c>
      <c r="C61" s="1004"/>
      <c r="D61" s="1004"/>
      <c r="E61" s="928"/>
      <c r="F61" s="292"/>
    </row>
    <row r="62" spans="1:6" s="283" customFormat="1" ht="27.75" customHeight="1">
      <c r="A62" s="286" t="s">
        <v>760</v>
      </c>
      <c r="B62" s="927" t="s">
        <v>721</v>
      </c>
      <c r="C62" s="1004"/>
      <c r="D62" s="1004"/>
      <c r="E62" s="928"/>
      <c r="F62" s="292"/>
    </row>
    <row r="63" spans="1:6" s="283" customFormat="1" ht="30.75" customHeight="1">
      <c r="A63" s="286" t="s">
        <v>761</v>
      </c>
      <c r="B63" s="1005" t="s">
        <v>722</v>
      </c>
      <c r="C63" s="1006"/>
      <c r="D63" s="1006"/>
      <c r="E63" s="1007"/>
      <c r="F63" s="292"/>
    </row>
    <row r="64" spans="1:6" s="283" customFormat="1" ht="14.25" customHeight="1">
      <c r="A64" s="286" t="s">
        <v>762</v>
      </c>
      <c r="B64" s="927" t="s">
        <v>1041</v>
      </c>
      <c r="C64" s="1004"/>
      <c r="D64" s="1004"/>
      <c r="E64" s="928"/>
      <c r="F64" s="292">
        <f>SUM(F61:F63)</f>
        <v>0</v>
      </c>
    </row>
    <row r="65" spans="1:6" s="283" customFormat="1" ht="15.75" customHeight="1">
      <c r="A65" s="286" t="s">
        <v>433</v>
      </c>
      <c r="B65" s="927" t="s">
        <v>719</v>
      </c>
      <c r="C65" s="1004"/>
      <c r="D65" s="1004"/>
      <c r="E65" s="928"/>
      <c r="F65" s="305" t="e">
        <f>F64/F60</f>
        <v>#DIV/0!</v>
      </c>
    </row>
    <row r="66" spans="1:6" s="283" customFormat="1" ht="12.75">
      <c r="A66" s="281"/>
      <c r="B66" s="301"/>
      <c r="C66" s="301"/>
      <c r="D66" s="301"/>
      <c r="E66" s="301"/>
      <c r="F66" s="303"/>
    </row>
    <row r="67" spans="1:6" s="283" customFormat="1" ht="12.75">
      <c r="A67" s="281"/>
      <c r="B67" s="306" t="s">
        <v>250</v>
      </c>
      <c r="C67" s="303"/>
      <c r="D67" s="303"/>
      <c r="E67" s="303"/>
      <c r="F67" s="303"/>
    </row>
    <row r="68" spans="1:6" s="283" customFormat="1" ht="39.75" customHeight="1">
      <c r="A68" s="281"/>
      <c r="B68" s="1010" t="s">
        <v>251</v>
      </c>
      <c r="C68" s="1010"/>
      <c r="D68" s="1010"/>
      <c r="E68" s="1010"/>
      <c r="F68" s="1010"/>
    </row>
    <row r="69" spans="1:6" s="283" customFormat="1" ht="27" customHeight="1">
      <c r="A69" s="286" t="s">
        <v>756</v>
      </c>
      <c r="B69" s="1008" t="s">
        <v>252</v>
      </c>
      <c r="C69" s="1009"/>
      <c r="D69" s="1009"/>
      <c r="E69" s="1008"/>
      <c r="F69" s="292"/>
    </row>
    <row r="70" spans="1:6" s="283" customFormat="1" ht="51.75" customHeight="1">
      <c r="A70" s="286" t="s">
        <v>757</v>
      </c>
      <c r="B70" s="1005" t="s">
        <v>1028</v>
      </c>
      <c r="C70" s="1006"/>
      <c r="D70" s="1006"/>
      <c r="E70" s="1007"/>
      <c r="F70" s="292"/>
    </row>
    <row r="71" spans="1:6" s="283" customFormat="1" ht="26.25" customHeight="1">
      <c r="A71" s="286" t="s">
        <v>758</v>
      </c>
      <c r="B71" s="927" t="s">
        <v>1029</v>
      </c>
      <c r="C71" s="1004"/>
      <c r="D71" s="1004"/>
      <c r="E71" s="928"/>
      <c r="F71" s="292">
        <f>F69-F70</f>
        <v>0</v>
      </c>
    </row>
    <row r="72" spans="1:6" s="283" customFormat="1" ht="25.5" customHeight="1">
      <c r="A72" s="286" t="s">
        <v>759</v>
      </c>
      <c r="B72" s="927" t="s">
        <v>1031</v>
      </c>
      <c r="C72" s="1004"/>
      <c r="D72" s="1004"/>
      <c r="E72" s="928"/>
      <c r="F72" s="292"/>
    </row>
    <row r="73" spans="1:6" s="283" customFormat="1" ht="27.75" customHeight="1">
      <c r="A73" s="286" t="s">
        <v>760</v>
      </c>
      <c r="B73" s="927" t="s">
        <v>1032</v>
      </c>
      <c r="C73" s="1004"/>
      <c r="D73" s="1004"/>
      <c r="E73" s="928"/>
      <c r="F73" s="292"/>
    </row>
    <row r="74" spans="1:6" s="283" customFormat="1" ht="30.75" customHeight="1">
      <c r="A74" s="286" t="s">
        <v>761</v>
      </c>
      <c r="B74" s="1005" t="s">
        <v>1033</v>
      </c>
      <c r="C74" s="1006"/>
      <c r="D74" s="1006"/>
      <c r="E74" s="1007"/>
      <c r="F74" s="292"/>
    </row>
    <row r="75" spans="1:6" s="283" customFormat="1" ht="14.25" customHeight="1">
      <c r="A75" s="286" t="s">
        <v>762</v>
      </c>
      <c r="B75" s="927" t="s">
        <v>1041</v>
      </c>
      <c r="C75" s="1004"/>
      <c r="D75" s="1004"/>
      <c r="E75" s="928"/>
      <c r="F75" s="292">
        <f>SUM(F72:F74)</f>
        <v>0</v>
      </c>
    </row>
    <row r="76" spans="1:6" s="283" customFormat="1" ht="15.75" customHeight="1">
      <c r="A76" s="286" t="s">
        <v>433</v>
      </c>
      <c r="B76" s="927" t="s">
        <v>1030</v>
      </c>
      <c r="C76" s="1004"/>
      <c r="D76" s="1004"/>
      <c r="E76" s="928"/>
      <c r="F76" s="305" t="e">
        <f>F75/F71</f>
        <v>#DIV/0!</v>
      </c>
    </row>
    <row r="77" spans="1:6" s="283" customFormat="1" ht="12.75">
      <c r="A77" s="281"/>
      <c r="F77" s="284"/>
    </row>
    <row r="78" spans="1:6" s="283" customFormat="1" ht="12.75">
      <c r="A78" s="281"/>
      <c r="B78" s="282" t="s">
        <v>175</v>
      </c>
      <c r="F78" s="284"/>
    </row>
    <row r="79" spans="1:6" s="283" customFormat="1" ht="12.75">
      <c r="A79" s="281"/>
      <c r="F79" s="284"/>
    </row>
    <row r="80" spans="1:6" s="283" customFormat="1" ht="25.5" customHeight="1">
      <c r="A80" s="281"/>
      <c r="B80" s="789" t="s">
        <v>723</v>
      </c>
      <c r="C80" s="789"/>
      <c r="D80" s="789"/>
      <c r="E80" s="789"/>
      <c r="F80" s="284"/>
    </row>
    <row r="81" spans="1:6" s="283" customFormat="1" ht="12.75">
      <c r="A81" s="281"/>
      <c r="F81" s="284"/>
    </row>
    <row r="82" spans="1:6" s="283" customFormat="1" ht="12.75">
      <c r="A82" s="281"/>
      <c r="B82" s="285" t="s">
        <v>724</v>
      </c>
      <c r="F82" s="284"/>
    </row>
    <row r="83" spans="1:6" s="283" customFormat="1" ht="12.75">
      <c r="A83" s="286" t="s">
        <v>744</v>
      </c>
      <c r="B83" s="782" t="s">
        <v>725</v>
      </c>
      <c r="C83" s="782"/>
      <c r="D83" s="782"/>
      <c r="E83" s="782"/>
      <c r="F83" s="287"/>
    </row>
    <row r="84" spans="1:6" s="283" customFormat="1" ht="51.75" customHeight="1">
      <c r="A84" s="288" t="s">
        <v>1042</v>
      </c>
      <c r="B84" s="782" t="s">
        <v>0</v>
      </c>
      <c r="C84" s="782"/>
      <c r="D84" s="782"/>
      <c r="E84" s="782"/>
      <c r="F84" s="287"/>
    </row>
    <row r="85" spans="1:6" s="283" customFormat="1" ht="25.5" customHeight="1">
      <c r="A85" s="288" t="s">
        <v>1043</v>
      </c>
      <c r="B85" s="782" t="s">
        <v>726</v>
      </c>
      <c r="C85" s="782"/>
      <c r="D85" s="782"/>
      <c r="E85" s="782"/>
      <c r="F85" s="287">
        <f>F83-F84</f>
        <v>0</v>
      </c>
    </row>
    <row r="86" spans="1:6" s="283" customFormat="1" ht="12.75">
      <c r="A86" s="288" t="s">
        <v>1044</v>
      </c>
      <c r="B86" s="782" t="s">
        <v>1051</v>
      </c>
      <c r="C86" s="782"/>
      <c r="D86" s="782"/>
      <c r="E86" s="782"/>
      <c r="F86" s="287"/>
    </row>
    <row r="87" spans="1:6" s="283" customFormat="1" ht="12.75">
      <c r="A87" s="286" t="s">
        <v>1045</v>
      </c>
      <c r="B87" s="782" t="s">
        <v>1052</v>
      </c>
      <c r="C87" s="782"/>
      <c r="D87" s="782"/>
      <c r="E87" s="782"/>
      <c r="F87" s="287"/>
    </row>
    <row r="88" spans="1:6" s="283" customFormat="1" ht="12.75">
      <c r="A88" s="286" t="s">
        <v>1046</v>
      </c>
      <c r="B88" s="782" t="s">
        <v>1053</v>
      </c>
      <c r="C88" s="782"/>
      <c r="D88" s="782"/>
      <c r="E88" s="782"/>
      <c r="F88" s="287"/>
    </row>
    <row r="89" spans="1:6" s="283" customFormat="1" ht="25.5" customHeight="1">
      <c r="A89" s="286" t="s">
        <v>1047</v>
      </c>
      <c r="B89" s="782" t="s">
        <v>1054</v>
      </c>
      <c r="C89" s="782"/>
      <c r="D89" s="782"/>
      <c r="E89" s="782"/>
      <c r="F89" s="287"/>
    </row>
    <row r="90" spans="1:6" s="283" customFormat="1" ht="12.75">
      <c r="A90" s="286" t="s">
        <v>1048</v>
      </c>
      <c r="B90" s="782" t="s">
        <v>1055</v>
      </c>
      <c r="C90" s="782"/>
      <c r="D90" s="782"/>
      <c r="E90" s="782"/>
      <c r="F90" s="287"/>
    </row>
    <row r="91" spans="1:6" s="283" customFormat="1" ht="12.75">
      <c r="A91" s="286" t="s">
        <v>1049</v>
      </c>
      <c r="B91" s="782" t="s">
        <v>1056</v>
      </c>
      <c r="C91" s="782"/>
      <c r="D91" s="782"/>
      <c r="E91" s="782"/>
      <c r="F91" s="287"/>
    </row>
    <row r="92" spans="1:6" s="283" customFormat="1" ht="12.75">
      <c r="A92" s="286" t="s">
        <v>1050</v>
      </c>
      <c r="B92" s="782" t="s">
        <v>1057</v>
      </c>
      <c r="C92" s="782"/>
      <c r="D92" s="782"/>
      <c r="E92" s="782"/>
      <c r="F92" s="287"/>
    </row>
    <row r="93" spans="1:6" s="283" customFormat="1" ht="12.75">
      <c r="A93" s="286"/>
      <c r="B93" s="289"/>
      <c r="C93" s="289"/>
      <c r="D93" s="289"/>
      <c r="E93" s="289"/>
      <c r="F93" s="290"/>
    </row>
    <row r="94" spans="1:6" s="283" customFormat="1" ht="12.75">
      <c r="A94" s="281"/>
      <c r="B94" s="285" t="s">
        <v>1034</v>
      </c>
      <c r="F94" s="284"/>
    </row>
    <row r="95" spans="1:6" s="283" customFormat="1" ht="12.75">
      <c r="A95" s="286" t="s">
        <v>744</v>
      </c>
      <c r="B95" s="782" t="s">
        <v>1035</v>
      </c>
      <c r="C95" s="782"/>
      <c r="D95" s="782"/>
      <c r="E95" s="782"/>
      <c r="F95" s="287"/>
    </row>
    <row r="96" spans="1:6" s="283" customFormat="1" ht="51" customHeight="1">
      <c r="A96" s="288" t="s">
        <v>1042</v>
      </c>
      <c r="B96" s="782" t="s">
        <v>1036</v>
      </c>
      <c r="C96" s="782"/>
      <c r="D96" s="782"/>
      <c r="E96" s="782"/>
      <c r="F96" s="287"/>
    </row>
    <row r="97" spans="1:6" s="283" customFormat="1" ht="27.75" customHeight="1">
      <c r="A97" s="288" t="s">
        <v>1043</v>
      </c>
      <c r="B97" s="782" t="s">
        <v>1037</v>
      </c>
      <c r="C97" s="782"/>
      <c r="D97" s="782"/>
      <c r="E97" s="782"/>
      <c r="F97" s="287">
        <f>F95-F96</f>
        <v>0</v>
      </c>
    </row>
    <row r="98" spans="1:6" s="283" customFormat="1" ht="12.75">
      <c r="A98" s="288" t="s">
        <v>1044</v>
      </c>
      <c r="B98" s="782" t="s">
        <v>1051</v>
      </c>
      <c r="C98" s="782"/>
      <c r="D98" s="782"/>
      <c r="E98" s="782"/>
      <c r="F98" s="287"/>
    </row>
    <row r="99" spans="1:6" s="283" customFormat="1" ht="12.75">
      <c r="A99" s="286" t="s">
        <v>1045</v>
      </c>
      <c r="B99" s="782" t="s">
        <v>1052</v>
      </c>
      <c r="C99" s="782"/>
      <c r="D99" s="782"/>
      <c r="E99" s="782"/>
      <c r="F99" s="287"/>
    </row>
    <row r="100" spans="1:6" s="283" customFormat="1" ht="12.75">
      <c r="A100" s="286" t="s">
        <v>1046</v>
      </c>
      <c r="B100" s="782" t="s">
        <v>1053</v>
      </c>
      <c r="C100" s="782"/>
      <c r="D100" s="782"/>
      <c r="E100" s="782"/>
      <c r="F100" s="287"/>
    </row>
    <row r="101" spans="1:6" s="283" customFormat="1" ht="24.75" customHeight="1">
      <c r="A101" s="286" t="s">
        <v>1047</v>
      </c>
      <c r="B101" s="782" t="s">
        <v>1054</v>
      </c>
      <c r="C101" s="782"/>
      <c r="D101" s="782"/>
      <c r="E101" s="782"/>
      <c r="F101" s="287"/>
    </row>
    <row r="102" spans="1:6" s="283" customFormat="1" ht="12.75">
      <c r="A102" s="286" t="s">
        <v>1048</v>
      </c>
      <c r="B102" s="782" t="s">
        <v>1055</v>
      </c>
      <c r="C102" s="782"/>
      <c r="D102" s="782"/>
      <c r="E102" s="782"/>
      <c r="F102" s="287"/>
    </row>
    <row r="103" spans="1:6" s="283" customFormat="1" ht="12.75">
      <c r="A103" s="286" t="s">
        <v>1049</v>
      </c>
      <c r="B103" s="782" t="s">
        <v>1056</v>
      </c>
      <c r="C103" s="782"/>
      <c r="D103" s="782"/>
      <c r="E103" s="782"/>
      <c r="F103" s="287"/>
    </row>
    <row r="104" spans="1:6" s="283" customFormat="1" ht="12.75">
      <c r="A104" s="286" t="s">
        <v>1050</v>
      </c>
      <c r="B104" s="782" t="s">
        <v>1057</v>
      </c>
      <c r="C104" s="782"/>
      <c r="D104" s="782"/>
      <c r="E104" s="782"/>
      <c r="F104" s="287"/>
    </row>
    <row r="105" s="283" customFormat="1" ht="12.75">
      <c r="A105" s="281"/>
    </row>
    <row r="106" spans="1:2" s="283" customFormat="1" ht="12.75">
      <c r="A106" s="281"/>
      <c r="B106" s="282" t="s">
        <v>743</v>
      </c>
    </row>
    <row r="107" spans="1:6" s="283" customFormat="1" ht="65.25" customHeight="1">
      <c r="A107" s="281"/>
      <c r="B107" s="931" t="s">
        <v>1</v>
      </c>
      <c r="C107" s="931"/>
      <c r="D107" s="931"/>
      <c r="E107" s="931"/>
      <c r="F107" s="931"/>
    </row>
    <row r="108" spans="1:6" s="283" customFormat="1" ht="51.75" customHeight="1">
      <c r="A108" s="286" t="s">
        <v>1058</v>
      </c>
      <c r="B108" s="782" t="s">
        <v>2</v>
      </c>
      <c r="C108" s="782"/>
      <c r="D108" s="782"/>
      <c r="E108" s="782"/>
      <c r="F108" s="307"/>
    </row>
  </sheetData>
  <sheetProtection/>
  <mergeCells count="61">
    <mergeCell ref="B32:C32"/>
    <mergeCell ref="B22:E22"/>
    <mergeCell ref="B23:E23"/>
    <mergeCell ref="A1:F1"/>
    <mergeCell ref="B3:F3"/>
    <mergeCell ref="C4:D4"/>
    <mergeCell ref="E4:F4"/>
    <mergeCell ref="B60:E60"/>
    <mergeCell ref="B35:C35"/>
    <mergeCell ref="B50:F50"/>
    <mergeCell ref="B24:E24"/>
    <mergeCell ref="B26:F26"/>
    <mergeCell ref="B27:C27"/>
    <mergeCell ref="B28:C28"/>
    <mergeCell ref="B29:C29"/>
    <mergeCell ref="B30:C30"/>
    <mergeCell ref="B31:C31"/>
    <mergeCell ref="B72:E72"/>
    <mergeCell ref="B33:C33"/>
    <mergeCell ref="B34:C34"/>
    <mergeCell ref="B65:E65"/>
    <mergeCell ref="B68:F68"/>
    <mergeCell ref="B52:C52"/>
    <mergeCell ref="B54:E54"/>
    <mergeCell ref="B57:F57"/>
    <mergeCell ref="B58:E58"/>
    <mergeCell ref="B59:E59"/>
    <mergeCell ref="B86:E86"/>
    <mergeCell ref="B61:E61"/>
    <mergeCell ref="B62:E62"/>
    <mergeCell ref="B63:E63"/>
    <mergeCell ref="B64:E64"/>
    <mergeCell ref="B84:E84"/>
    <mergeCell ref="B85:E85"/>
    <mergeCell ref="B69:E69"/>
    <mergeCell ref="B70:E70"/>
    <mergeCell ref="B71:E71"/>
    <mergeCell ref="B73:E73"/>
    <mergeCell ref="B74:E74"/>
    <mergeCell ref="B75:E75"/>
    <mergeCell ref="B76:E76"/>
    <mergeCell ref="B80:E80"/>
    <mergeCell ref="B83:E83"/>
    <mergeCell ref="B87:E87"/>
    <mergeCell ref="B88:E88"/>
    <mergeCell ref="B89:E89"/>
    <mergeCell ref="B90:E90"/>
    <mergeCell ref="B91:E91"/>
    <mergeCell ref="B97:E97"/>
    <mergeCell ref="B92:E92"/>
    <mergeCell ref="B95:E95"/>
    <mergeCell ref="B96:E96"/>
    <mergeCell ref="B98:E98"/>
    <mergeCell ref="B99:E99"/>
    <mergeCell ref="B108:E108"/>
    <mergeCell ref="B100:E100"/>
    <mergeCell ref="B101:E101"/>
    <mergeCell ref="B102:E102"/>
    <mergeCell ref="B103:E103"/>
    <mergeCell ref="B104:E104"/>
    <mergeCell ref="B107:F107"/>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15.xml><?xml version="1.0" encoding="utf-8"?>
<worksheet xmlns="http://schemas.openxmlformats.org/spreadsheetml/2006/main" xmlns:r="http://schemas.openxmlformats.org/officeDocument/2006/relationships">
  <sheetPr codeName="Sheet15">
    <tabColor rgb="FFFF0000"/>
  </sheetPr>
  <dimension ref="A1:F108"/>
  <sheetViews>
    <sheetView zoomScalePageLayoutView="0" workbookViewId="0" topLeftCell="A1">
      <selection activeCell="H1" sqref="H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772" t="s">
        <v>275</v>
      </c>
      <c r="B1" s="772"/>
      <c r="C1" s="772"/>
      <c r="D1" s="772"/>
      <c r="E1" s="772"/>
      <c r="F1" s="772"/>
    </row>
    <row r="2" ht="12.75"/>
    <row r="3" spans="1:6" ht="27.75" customHeight="1">
      <c r="A3" s="2" t="s">
        <v>753</v>
      </c>
      <c r="B3" s="803" t="s">
        <v>709</v>
      </c>
      <c r="C3" s="804"/>
      <c r="D3" s="804"/>
      <c r="E3" s="804"/>
      <c r="F3" s="804"/>
    </row>
    <row r="4" spans="1:6" ht="12.75">
      <c r="A4" s="2" t="s">
        <v>753</v>
      </c>
      <c r="B4" s="86"/>
      <c r="C4" s="805" t="s">
        <v>109</v>
      </c>
      <c r="D4" s="805"/>
      <c r="E4" s="805" t="s">
        <v>110</v>
      </c>
      <c r="F4" s="805"/>
    </row>
    <row r="5" spans="1:6" ht="12.75">
      <c r="A5" s="2" t="s">
        <v>753</v>
      </c>
      <c r="B5" s="101"/>
      <c r="C5" s="17" t="s">
        <v>111</v>
      </c>
      <c r="D5" s="17" t="s">
        <v>112</v>
      </c>
      <c r="E5" s="17" t="s">
        <v>111</v>
      </c>
      <c r="F5" s="17" t="s">
        <v>112</v>
      </c>
    </row>
    <row r="6" spans="1:6" ht="12.75">
      <c r="A6" s="2" t="s">
        <v>753</v>
      </c>
      <c r="B6" s="18" t="s">
        <v>113</v>
      </c>
      <c r="C6" s="19"/>
      <c r="D6" s="19"/>
      <c r="E6" s="19"/>
      <c r="F6" s="19"/>
    </row>
    <row r="7" spans="1:6" ht="25.5">
      <c r="A7" s="2" t="s">
        <v>753</v>
      </c>
      <c r="B7" s="20" t="s">
        <v>114</v>
      </c>
      <c r="C7" s="527"/>
      <c r="D7" s="527"/>
      <c r="E7" s="527"/>
      <c r="F7" s="527"/>
    </row>
    <row r="8" spans="1:6" ht="12.75">
      <c r="A8" s="2" t="s">
        <v>753</v>
      </c>
      <c r="B8" s="16" t="s">
        <v>115</v>
      </c>
      <c r="C8" s="527"/>
      <c r="D8" s="527"/>
      <c r="E8" s="527"/>
      <c r="F8" s="527"/>
    </row>
    <row r="9" spans="1:6" ht="12.75">
      <c r="A9" s="2" t="s">
        <v>753</v>
      </c>
      <c r="B9" s="16" t="s">
        <v>116</v>
      </c>
      <c r="C9" s="527"/>
      <c r="D9" s="527"/>
      <c r="E9" s="527"/>
      <c r="F9" s="527"/>
    </row>
    <row r="10" spans="1:6" ht="12.75">
      <c r="A10" s="2" t="s">
        <v>753</v>
      </c>
      <c r="B10" s="21" t="s">
        <v>117</v>
      </c>
      <c r="C10" s="528">
        <f>SUM(C7:C9)</f>
        <v>0</v>
      </c>
      <c r="D10" s="528">
        <f>SUM(D7:D9)</f>
        <v>0</v>
      </c>
      <c r="E10" s="528">
        <f>SUM(E7:E9)</f>
        <v>0</v>
      </c>
      <c r="F10" s="528">
        <f>SUM(F7:F9)</f>
        <v>0</v>
      </c>
    </row>
    <row r="11" spans="1:6" ht="25.5">
      <c r="A11" s="2" t="s">
        <v>753</v>
      </c>
      <c r="B11" s="20" t="s">
        <v>1090</v>
      </c>
      <c r="C11" s="527"/>
      <c r="D11" s="527"/>
      <c r="E11" s="527"/>
      <c r="F11" s="527"/>
    </row>
    <row r="12" spans="1:6" ht="12.75">
      <c r="A12" s="2" t="s">
        <v>753</v>
      </c>
      <c r="B12" s="21" t="s">
        <v>1091</v>
      </c>
      <c r="C12" s="528">
        <f>SUM(C10:C11)</f>
        <v>0</v>
      </c>
      <c r="D12" s="528">
        <f>SUM(D10:D11)</f>
        <v>0</v>
      </c>
      <c r="E12" s="528">
        <f>SUM(E10:E11)</f>
        <v>0</v>
      </c>
      <c r="F12" s="528">
        <f>SUM(F10:F11)</f>
        <v>0</v>
      </c>
    </row>
    <row r="13" spans="1:6" ht="12.75">
      <c r="A13" s="2" t="s">
        <v>753</v>
      </c>
      <c r="B13" s="18" t="s">
        <v>1092</v>
      </c>
      <c r="C13" s="529"/>
      <c r="D13" s="529"/>
      <c r="E13" s="529"/>
      <c r="F13" s="529"/>
    </row>
    <row r="14" spans="1:6" ht="25.5">
      <c r="A14" s="2" t="s">
        <v>753</v>
      </c>
      <c r="B14" s="22" t="s">
        <v>591</v>
      </c>
      <c r="C14" s="530"/>
      <c r="D14" s="530"/>
      <c r="E14" s="530"/>
      <c r="F14" s="530"/>
    </row>
    <row r="15" spans="1:6" ht="12.75">
      <c r="A15" s="2" t="s">
        <v>753</v>
      </c>
      <c r="B15" s="23" t="s">
        <v>592</v>
      </c>
      <c r="C15" s="530"/>
      <c r="D15" s="530"/>
      <c r="E15" s="530"/>
      <c r="F15" s="530"/>
    </row>
    <row r="16" spans="1:6" ht="12.75">
      <c r="A16" s="2" t="s">
        <v>753</v>
      </c>
      <c r="B16" s="21" t="s">
        <v>593</v>
      </c>
      <c r="C16" s="531">
        <f>SUM(C14,C15)</f>
        <v>0</v>
      </c>
      <c r="D16" s="531">
        <f>SUM(D14,D15)</f>
        <v>0</v>
      </c>
      <c r="E16" s="531">
        <f>SUM(E14,E15)</f>
        <v>0</v>
      </c>
      <c r="F16" s="531">
        <f>SUM(F14,F15)</f>
        <v>0</v>
      </c>
    </row>
    <row r="17" spans="1:6" ht="12.75">
      <c r="A17" s="2" t="s">
        <v>753</v>
      </c>
      <c r="B17" s="18" t="s">
        <v>594</v>
      </c>
      <c r="C17" s="529"/>
      <c r="D17" s="529"/>
      <c r="E17" s="529"/>
      <c r="F17" s="529"/>
    </row>
    <row r="18" spans="1:6" ht="12.75">
      <c r="A18" s="2" t="s">
        <v>753</v>
      </c>
      <c r="B18" s="23" t="s">
        <v>595</v>
      </c>
      <c r="C18" s="532">
        <v>83</v>
      </c>
      <c r="D18" s="532">
        <v>51</v>
      </c>
      <c r="E18" s="532">
        <v>71</v>
      </c>
      <c r="F18" s="532">
        <v>54</v>
      </c>
    </row>
    <row r="19" spans="1:6" ht="12.75">
      <c r="A19" s="2" t="s">
        <v>753</v>
      </c>
      <c r="B19" s="23" t="s">
        <v>116</v>
      </c>
      <c r="C19" s="532">
        <v>190</v>
      </c>
      <c r="D19" s="532">
        <v>72</v>
      </c>
      <c r="E19" s="532">
        <v>293</v>
      </c>
      <c r="F19" s="532">
        <v>210</v>
      </c>
    </row>
    <row r="20" spans="1:6" ht="25.5">
      <c r="A20" s="2" t="s">
        <v>753</v>
      </c>
      <c r="B20" s="22" t="s">
        <v>596</v>
      </c>
      <c r="C20" s="532">
        <v>0</v>
      </c>
      <c r="D20" s="532">
        <v>1</v>
      </c>
      <c r="E20" s="532">
        <v>47</v>
      </c>
      <c r="F20" s="532">
        <v>32</v>
      </c>
    </row>
    <row r="21" spans="1:6" ht="12.75">
      <c r="A21" s="2" t="s">
        <v>753</v>
      </c>
      <c r="B21" s="21" t="s">
        <v>597</v>
      </c>
      <c r="C21" s="533">
        <f>SUM(C18:C20)</f>
        <v>273</v>
      </c>
      <c r="D21" s="533">
        <f>SUM(D18:D20)</f>
        <v>124</v>
      </c>
      <c r="E21" s="533">
        <f>SUM(E18:E20)</f>
        <v>411</v>
      </c>
      <c r="F21" s="533">
        <f>SUM(F18:F20)</f>
        <v>296</v>
      </c>
    </row>
    <row r="22" spans="1:6" ht="12.75">
      <c r="A22" s="2" t="s">
        <v>753</v>
      </c>
      <c r="B22" s="773" t="s">
        <v>598</v>
      </c>
      <c r="C22" s="773"/>
      <c r="D22" s="773"/>
      <c r="E22" s="773"/>
      <c r="F22" s="534">
        <f>SUM(C12:F12)</f>
        <v>0</v>
      </c>
    </row>
    <row r="23" spans="1:6" ht="12.75">
      <c r="A23" s="2" t="s">
        <v>753</v>
      </c>
      <c r="B23" s="773" t="s">
        <v>599</v>
      </c>
      <c r="C23" s="773"/>
      <c r="D23" s="773"/>
      <c r="E23" s="773"/>
      <c r="F23" s="535">
        <f>SUM(C16:F16)+SUM(C21:F21)</f>
        <v>1104</v>
      </c>
    </row>
    <row r="24" spans="1:6" ht="12.75">
      <c r="A24" s="2" t="s">
        <v>753</v>
      </c>
      <c r="B24" s="799" t="s">
        <v>600</v>
      </c>
      <c r="C24" s="799"/>
      <c r="D24" s="799"/>
      <c r="E24" s="799"/>
      <c r="F24" s="536">
        <f>SUM(F22:F23)</f>
        <v>1104</v>
      </c>
    </row>
    <row r="26" spans="1:6" s="283" customFormat="1" ht="54" customHeight="1">
      <c r="A26" s="286" t="s">
        <v>754</v>
      </c>
      <c r="B26" s="1015" t="s">
        <v>292</v>
      </c>
      <c r="C26" s="1016"/>
      <c r="D26" s="1016"/>
      <c r="E26" s="1016"/>
      <c r="F26" s="1016"/>
    </row>
    <row r="27" spans="1:6" s="283" customFormat="1" ht="60">
      <c r="A27" s="286" t="s">
        <v>754</v>
      </c>
      <c r="B27" s="1017"/>
      <c r="C27" s="1017"/>
      <c r="D27" s="291" t="s">
        <v>601</v>
      </c>
      <c r="E27" s="291" t="s">
        <v>1084</v>
      </c>
      <c r="F27" s="291" t="s">
        <v>752</v>
      </c>
    </row>
    <row r="28" spans="1:6" s="283" customFormat="1" ht="12.75">
      <c r="A28" s="286" t="s">
        <v>754</v>
      </c>
      <c r="B28" s="1013" t="s">
        <v>602</v>
      </c>
      <c r="C28" s="1013"/>
      <c r="D28" s="292"/>
      <c r="E28" s="292"/>
      <c r="F28" s="292"/>
    </row>
    <row r="29" spans="1:6" s="283" customFormat="1" ht="12.75">
      <c r="A29" s="286" t="s">
        <v>754</v>
      </c>
      <c r="B29" s="1013" t="s">
        <v>727</v>
      </c>
      <c r="C29" s="1013"/>
      <c r="D29" s="292"/>
      <c r="E29" s="292"/>
      <c r="F29" s="292"/>
    </row>
    <row r="30" spans="1:6" s="283" customFormat="1" ht="12.75">
      <c r="A30" s="286" t="s">
        <v>754</v>
      </c>
      <c r="B30" s="1013" t="s">
        <v>489</v>
      </c>
      <c r="C30" s="1013"/>
      <c r="D30" s="292"/>
      <c r="E30" s="292"/>
      <c r="F30" s="292"/>
    </row>
    <row r="31" spans="1:6" s="283" customFormat="1" ht="12.75">
      <c r="A31" s="286" t="s">
        <v>754</v>
      </c>
      <c r="B31" s="1013" t="s">
        <v>728</v>
      </c>
      <c r="C31" s="1013"/>
      <c r="D31" s="292"/>
      <c r="E31" s="292"/>
      <c r="F31" s="292"/>
    </row>
    <row r="32" spans="1:6" s="283" customFormat="1" ht="12.75">
      <c r="A32" s="286" t="s">
        <v>754</v>
      </c>
      <c r="B32" s="1013" t="s">
        <v>729</v>
      </c>
      <c r="C32" s="1013"/>
      <c r="D32" s="292"/>
      <c r="E32" s="292"/>
      <c r="F32" s="292"/>
    </row>
    <row r="33" spans="1:6" s="283" customFormat="1" ht="12.75">
      <c r="A33" s="286" t="s">
        <v>754</v>
      </c>
      <c r="B33" s="1013" t="s">
        <v>730</v>
      </c>
      <c r="C33" s="1013"/>
      <c r="D33" s="292"/>
      <c r="E33" s="292"/>
      <c r="F33" s="292"/>
    </row>
    <row r="34" spans="1:6" s="283" customFormat="1" ht="12.75">
      <c r="A34" s="286" t="s">
        <v>754</v>
      </c>
      <c r="B34" s="1013" t="s">
        <v>731</v>
      </c>
      <c r="C34" s="1013"/>
      <c r="D34" s="292"/>
      <c r="E34" s="292"/>
      <c r="F34" s="292"/>
    </row>
    <row r="35" spans="1:6" s="283" customFormat="1" ht="12.75">
      <c r="A35" s="286" t="s">
        <v>754</v>
      </c>
      <c r="B35" s="1014" t="s">
        <v>732</v>
      </c>
      <c r="C35" s="1014"/>
      <c r="D35" s="293">
        <f>SUM(D28:D34)</f>
        <v>0</v>
      </c>
      <c r="E35" s="293">
        <f>SUM(E28:E34)</f>
        <v>0</v>
      </c>
      <c r="F35" s="293">
        <f>SUM(F28:F34)</f>
        <v>0</v>
      </c>
    </row>
    <row r="37" ht="15.75">
      <c r="B37" s="24" t="s">
        <v>733</v>
      </c>
    </row>
    <row r="38" spans="1:6" ht="12.75">
      <c r="A38" s="2" t="s">
        <v>755</v>
      </c>
      <c r="B38" s="3" t="s">
        <v>711</v>
      </c>
      <c r="F38" s="25"/>
    </row>
    <row r="39" spans="1:6" ht="12.75">
      <c r="A39" s="2" t="s">
        <v>755</v>
      </c>
      <c r="B39" s="11" t="s">
        <v>734</v>
      </c>
      <c r="C39" s="91"/>
      <c r="F39" s="25"/>
    </row>
    <row r="40" spans="1:6" ht="12.75">
      <c r="A40" s="2" t="s">
        <v>755</v>
      </c>
      <c r="B40" s="11" t="s">
        <v>735</v>
      </c>
      <c r="C40" s="91"/>
      <c r="F40" s="25"/>
    </row>
    <row r="41" spans="1:6" ht="12.75">
      <c r="A41" s="2" t="s">
        <v>755</v>
      </c>
      <c r="B41" s="11" t="s">
        <v>736</v>
      </c>
      <c r="C41" s="91"/>
      <c r="F41" s="25"/>
    </row>
    <row r="42" spans="1:6" ht="12.75">
      <c r="A42" s="2" t="s">
        <v>755</v>
      </c>
      <c r="B42" s="11" t="s">
        <v>473</v>
      </c>
      <c r="C42" s="276">
        <v>4</v>
      </c>
      <c r="F42" s="25"/>
    </row>
    <row r="43" spans="1:6" ht="12.75">
      <c r="A43" s="2" t="s">
        <v>755</v>
      </c>
      <c r="B43" s="11" t="s">
        <v>737</v>
      </c>
      <c r="C43" s="276">
        <v>122</v>
      </c>
      <c r="F43" s="25"/>
    </row>
    <row r="44" spans="1:6" ht="12.75">
      <c r="A44" s="2" t="s">
        <v>755</v>
      </c>
      <c r="B44" s="11" t="s">
        <v>738</v>
      </c>
      <c r="C44" s="276"/>
      <c r="F44" s="25"/>
    </row>
    <row r="45" spans="1:6" ht="12.75">
      <c r="A45" s="2" t="s">
        <v>755</v>
      </c>
      <c r="B45" s="11" t="s">
        <v>739</v>
      </c>
      <c r="C45" s="276">
        <v>8</v>
      </c>
      <c r="F45" s="25"/>
    </row>
    <row r="46" spans="1:6" ht="12.75">
      <c r="A46" s="2" t="s">
        <v>755</v>
      </c>
      <c r="B46" s="11" t="s">
        <v>740</v>
      </c>
      <c r="C46" s="91"/>
      <c r="F46" s="25"/>
    </row>
    <row r="47" spans="1:6" ht="12.75">
      <c r="A47" s="2" t="s">
        <v>755</v>
      </c>
      <c r="B47" s="11" t="s">
        <v>741</v>
      </c>
      <c r="C47" s="91"/>
      <c r="F47" s="25"/>
    </row>
    <row r="49" spans="1:6" s="283" customFormat="1" ht="15.75">
      <c r="A49" s="281"/>
      <c r="B49" s="300" t="s">
        <v>742</v>
      </c>
      <c r="C49" s="301"/>
      <c r="D49" s="301"/>
      <c r="E49" s="301"/>
      <c r="F49" s="301"/>
    </row>
    <row r="50" spans="1:6" s="283" customFormat="1" ht="42.75" customHeight="1">
      <c r="A50" s="281"/>
      <c r="B50" s="1010" t="s">
        <v>712</v>
      </c>
      <c r="C50" s="1010"/>
      <c r="D50" s="1010"/>
      <c r="E50" s="1010"/>
      <c r="F50" s="1010"/>
    </row>
    <row r="51" spans="1:6" s="283" customFormat="1" ht="12.75">
      <c r="A51" s="302"/>
      <c r="B51" s="301"/>
      <c r="C51" s="301"/>
      <c r="D51" s="301"/>
      <c r="E51" s="301"/>
      <c r="F51" s="301"/>
    </row>
    <row r="52" spans="1:6" s="283" customFormat="1" ht="12.75">
      <c r="A52" s="281"/>
      <c r="B52" s="1011" t="s">
        <v>1040</v>
      </c>
      <c r="C52" s="1012"/>
      <c r="D52" s="303"/>
      <c r="E52" s="303"/>
      <c r="F52" s="303"/>
    </row>
    <row r="53" spans="1:6" s="283" customFormat="1" ht="12.75">
      <c r="A53" s="281"/>
      <c r="B53" s="303"/>
      <c r="C53" s="303"/>
      <c r="D53" s="303"/>
      <c r="E53" s="303"/>
      <c r="F53" s="303"/>
    </row>
    <row r="54" spans="1:6" s="283" customFormat="1" ht="25.5" customHeight="1">
      <c r="A54" s="281"/>
      <c r="B54" s="1010" t="s">
        <v>713</v>
      </c>
      <c r="C54" s="1010"/>
      <c r="D54" s="1010"/>
      <c r="E54" s="1010"/>
      <c r="F54" s="303"/>
    </row>
    <row r="55" spans="1:6" s="283" customFormat="1" ht="12.75">
      <c r="A55" s="281"/>
      <c r="B55" s="301"/>
      <c r="C55" s="301"/>
      <c r="D55" s="301"/>
      <c r="E55" s="301"/>
      <c r="F55" s="303"/>
    </row>
    <row r="56" spans="1:6" s="283" customFormat="1" ht="12.75">
      <c r="A56" s="281"/>
      <c r="B56" s="304" t="s">
        <v>714</v>
      </c>
      <c r="C56" s="301"/>
      <c r="D56" s="301"/>
      <c r="E56" s="301"/>
      <c r="F56" s="303"/>
    </row>
    <row r="57" spans="1:6" s="283" customFormat="1" ht="39.75" customHeight="1">
      <c r="A57" s="281"/>
      <c r="B57" s="1010" t="s">
        <v>715</v>
      </c>
      <c r="C57" s="1010"/>
      <c r="D57" s="1010"/>
      <c r="E57" s="1010"/>
      <c r="F57" s="1010"/>
    </row>
    <row r="58" spans="1:6" s="283" customFormat="1" ht="27" customHeight="1">
      <c r="A58" s="286" t="s">
        <v>756</v>
      </c>
      <c r="B58" s="1008" t="s">
        <v>716</v>
      </c>
      <c r="C58" s="1009"/>
      <c r="D58" s="1009"/>
      <c r="E58" s="1008"/>
      <c r="F58" s="292"/>
    </row>
    <row r="59" spans="1:6" s="283" customFormat="1" ht="51.75" customHeight="1">
      <c r="A59" s="286" t="s">
        <v>757</v>
      </c>
      <c r="B59" s="1005" t="s">
        <v>717</v>
      </c>
      <c r="C59" s="1006"/>
      <c r="D59" s="1006"/>
      <c r="E59" s="1007"/>
      <c r="F59" s="292"/>
    </row>
    <row r="60" spans="1:6" s="283" customFormat="1" ht="26.25" customHeight="1">
      <c r="A60" s="286" t="s">
        <v>758</v>
      </c>
      <c r="B60" s="927" t="s">
        <v>718</v>
      </c>
      <c r="C60" s="1004"/>
      <c r="D60" s="1004"/>
      <c r="E60" s="928"/>
      <c r="F60" s="292">
        <f>F58-F59</f>
        <v>0</v>
      </c>
    </row>
    <row r="61" spans="1:6" s="283" customFormat="1" ht="25.5" customHeight="1">
      <c r="A61" s="286" t="s">
        <v>759</v>
      </c>
      <c r="B61" s="927" t="s">
        <v>720</v>
      </c>
      <c r="C61" s="1004"/>
      <c r="D61" s="1004"/>
      <c r="E61" s="928"/>
      <c r="F61" s="292"/>
    </row>
    <row r="62" spans="1:6" s="283" customFormat="1" ht="27.75" customHeight="1">
      <c r="A62" s="286" t="s">
        <v>760</v>
      </c>
      <c r="B62" s="927" t="s">
        <v>721</v>
      </c>
      <c r="C62" s="1004"/>
      <c r="D62" s="1004"/>
      <c r="E62" s="928"/>
      <c r="F62" s="292"/>
    </row>
    <row r="63" spans="1:6" s="283" customFormat="1" ht="30.75" customHeight="1">
      <c r="A63" s="286" t="s">
        <v>761</v>
      </c>
      <c r="B63" s="1005" t="s">
        <v>722</v>
      </c>
      <c r="C63" s="1006"/>
      <c r="D63" s="1006"/>
      <c r="E63" s="1007"/>
      <c r="F63" s="292"/>
    </row>
    <row r="64" spans="1:6" s="283" customFormat="1" ht="14.25" customHeight="1">
      <c r="A64" s="286" t="s">
        <v>762</v>
      </c>
      <c r="B64" s="927" t="s">
        <v>1041</v>
      </c>
      <c r="C64" s="1004"/>
      <c r="D64" s="1004"/>
      <c r="E64" s="928"/>
      <c r="F64" s="292">
        <f>SUM(F61:F63)</f>
        <v>0</v>
      </c>
    </row>
    <row r="65" spans="1:6" s="283" customFormat="1" ht="15.75" customHeight="1">
      <c r="A65" s="286" t="s">
        <v>433</v>
      </c>
      <c r="B65" s="927" t="s">
        <v>719</v>
      </c>
      <c r="C65" s="1004"/>
      <c r="D65" s="1004"/>
      <c r="E65" s="928"/>
      <c r="F65" s="305" t="e">
        <f>F64/F60</f>
        <v>#DIV/0!</v>
      </c>
    </row>
    <row r="66" spans="1:6" s="283" customFormat="1" ht="12.75">
      <c r="A66" s="281"/>
      <c r="B66" s="301"/>
      <c r="C66" s="301"/>
      <c r="D66" s="301"/>
      <c r="E66" s="301"/>
      <c r="F66" s="303"/>
    </row>
    <row r="67" spans="1:6" s="283" customFormat="1" ht="12.75">
      <c r="A67" s="281"/>
      <c r="B67" s="306" t="s">
        <v>250</v>
      </c>
      <c r="C67" s="303"/>
      <c r="D67" s="303"/>
      <c r="E67" s="303"/>
      <c r="F67" s="303"/>
    </row>
    <row r="68" spans="1:6" s="283" customFormat="1" ht="39.75" customHeight="1">
      <c r="A68" s="281"/>
      <c r="B68" s="1010" t="s">
        <v>251</v>
      </c>
      <c r="C68" s="1010"/>
      <c r="D68" s="1010"/>
      <c r="E68" s="1010"/>
      <c r="F68" s="1010"/>
    </row>
    <row r="69" spans="1:6" s="283" customFormat="1" ht="27" customHeight="1">
      <c r="A69" s="286" t="s">
        <v>756</v>
      </c>
      <c r="B69" s="1008" t="s">
        <v>252</v>
      </c>
      <c r="C69" s="1009"/>
      <c r="D69" s="1009"/>
      <c r="E69" s="1008"/>
      <c r="F69" s="292"/>
    </row>
    <row r="70" spans="1:6" s="283" customFormat="1" ht="51.75" customHeight="1">
      <c r="A70" s="286" t="s">
        <v>757</v>
      </c>
      <c r="B70" s="1005" t="s">
        <v>1028</v>
      </c>
      <c r="C70" s="1006"/>
      <c r="D70" s="1006"/>
      <c r="E70" s="1007"/>
      <c r="F70" s="292"/>
    </row>
    <row r="71" spans="1:6" s="283" customFormat="1" ht="26.25" customHeight="1">
      <c r="A71" s="286" t="s">
        <v>758</v>
      </c>
      <c r="B71" s="927" t="s">
        <v>1029</v>
      </c>
      <c r="C71" s="1004"/>
      <c r="D71" s="1004"/>
      <c r="E71" s="928"/>
      <c r="F71" s="292">
        <f>F69-F70</f>
        <v>0</v>
      </c>
    </row>
    <row r="72" spans="1:6" s="283" customFormat="1" ht="25.5" customHeight="1">
      <c r="A72" s="286" t="s">
        <v>759</v>
      </c>
      <c r="B72" s="927" t="s">
        <v>1031</v>
      </c>
      <c r="C72" s="1004"/>
      <c r="D72" s="1004"/>
      <c r="E72" s="928"/>
      <c r="F72" s="292"/>
    </row>
    <row r="73" spans="1:6" s="283" customFormat="1" ht="27.75" customHeight="1">
      <c r="A73" s="286" t="s">
        <v>760</v>
      </c>
      <c r="B73" s="927" t="s">
        <v>1032</v>
      </c>
      <c r="C73" s="1004"/>
      <c r="D73" s="1004"/>
      <c r="E73" s="928"/>
      <c r="F73" s="292"/>
    </row>
    <row r="74" spans="1:6" s="283" customFormat="1" ht="30.75" customHeight="1">
      <c r="A74" s="286" t="s">
        <v>761</v>
      </c>
      <c r="B74" s="1005" t="s">
        <v>1033</v>
      </c>
      <c r="C74" s="1006"/>
      <c r="D74" s="1006"/>
      <c r="E74" s="1007"/>
      <c r="F74" s="292"/>
    </row>
    <row r="75" spans="1:6" s="283" customFormat="1" ht="14.25" customHeight="1">
      <c r="A75" s="286" t="s">
        <v>762</v>
      </c>
      <c r="B75" s="927" t="s">
        <v>1041</v>
      </c>
      <c r="C75" s="1004"/>
      <c r="D75" s="1004"/>
      <c r="E75" s="928"/>
      <c r="F75" s="292">
        <f>SUM(F72:F74)</f>
        <v>0</v>
      </c>
    </row>
    <row r="76" spans="1:6" s="283" customFormat="1" ht="15.75" customHeight="1">
      <c r="A76" s="286" t="s">
        <v>433</v>
      </c>
      <c r="B76" s="927" t="s">
        <v>1030</v>
      </c>
      <c r="C76" s="1004"/>
      <c r="D76" s="1004"/>
      <c r="E76" s="928"/>
      <c r="F76" s="305" t="e">
        <f>F75/F71</f>
        <v>#DIV/0!</v>
      </c>
    </row>
    <row r="77" spans="1:6" s="283" customFormat="1" ht="12.75">
      <c r="A77" s="281"/>
      <c r="F77" s="284"/>
    </row>
    <row r="78" spans="1:6" s="283" customFormat="1" ht="12.75">
      <c r="A78" s="281"/>
      <c r="B78" s="282" t="s">
        <v>175</v>
      </c>
      <c r="F78" s="284"/>
    </row>
    <row r="79" spans="1:6" s="283" customFormat="1" ht="12.75">
      <c r="A79" s="281"/>
      <c r="F79" s="284"/>
    </row>
    <row r="80" spans="1:6" s="283" customFormat="1" ht="25.5" customHeight="1">
      <c r="A80" s="281"/>
      <c r="B80" s="789" t="s">
        <v>723</v>
      </c>
      <c r="C80" s="789"/>
      <c r="D80" s="789"/>
      <c r="E80" s="789"/>
      <c r="F80" s="284"/>
    </row>
    <row r="81" spans="1:6" s="283" customFormat="1" ht="12.75">
      <c r="A81" s="281"/>
      <c r="F81" s="284"/>
    </row>
    <row r="82" spans="1:6" s="283" customFormat="1" ht="12.75">
      <c r="A82" s="281"/>
      <c r="B82" s="285" t="s">
        <v>724</v>
      </c>
      <c r="F82" s="284"/>
    </row>
    <row r="83" spans="1:6" s="283" customFormat="1" ht="12.75">
      <c r="A83" s="286" t="s">
        <v>744</v>
      </c>
      <c r="B83" s="782" t="s">
        <v>725</v>
      </c>
      <c r="C83" s="782"/>
      <c r="D83" s="782"/>
      <c r="E83" s="782"/>
      <c r="F83" s="287"/>
    </row>
    <row r="84" spans="1:6" s="283" customFormat="1" ht="51.75" customHeight="1">
      <c r="A84" s="288" t="s">
        <v>1042</v>
      </c>
      <c r="B84" s="782" t="s">
        <v>0</v>
      </c>
      <c r="C84" s="782"/>
      <c r="D84" s="782"/>
      <c r="E84" s="782"/>
      <c r="F84" s="287"/>
    </row>
    <row r="85" spans="1:6" s="283" customFormat="1" ht="25.5" customHeight="1">
      <c r="A85" s="288" t="s">
        <v>1043</v>
      </c>
      <c r="B85" s="782" t="s">
        <v>726</v>
      </c>
      <c r="C85" s="782"/>
      <c r="D85" s="782"/>
      <c r="E85" s="782"/>
      <c r="F85" s="287">
        <f>F83-F84</f>
        <v>0</v>
      </c>
    </row>
    <row r="86" spans="1:6" s="283" customFormat="1" ht="12.75">
      <c r="A86" s="288" t="s">
        <v>1044</v>
      </c>
      <c r="B86" s="782" t="s">
        <v>1051</v>
      </c>
      <c r="C86" s="782"/>
      <c r="D86" s="782"/>
      <c r="E86" s="782"/>
      <c r="F86" s="287"/>
    </row>
    <row r="87" spans="1:6" s="283" customFormat="1" ht="12.75">
      <c r="A87" s="286" t="s">
        <v>1045</v>
      </c>
      <c r="B87" s="782" t="s">
        <v>1052</v>
      </c>
      <c r="C87" s="782"/>
      <c r="D87" s="782"/>
      <c r="E87" s="782"/>
      <c r="F87" s="287"/>
    </row>
    <row r="88" spans="1:6" s="283" customFormat="1" ht="12.75">
      <c r="A88" s="286" t="s">
        <v>1046</v>
      </c>
      <c r="B88" s="782" t="s">
        <v>1053</v>
      </c>
      <c r="C88" s="782"/>
      <c r="D88" s="782"/>
      <c r="E88" s="782"/>
      <c r="F88" s="287"/>
    </row>
    <row r="89" spans="1:6" s="283" customFormat="1" ht="25.5" customHeight="1">
      <c r="A89" s="286" t="s">
        <v>1047</v>
      </c>
      <c r="B89" s="782" t="s">
        <v>1054</v>
      </c>
      <c r="C89" s="782"/>
      <c r="D89" s="782"/>
      <c r="E89" s="782"/>
      <c r="F89" s="287"/>
    </row>
    <row r="90" spans="1:6" s="283" customFormat="1" ht="12.75">
      <c r="A90" s="286" t="s">
        <v>1048</v>
      </c>
      <c r="B90" s="782" t="s">
        <v>1055</v>
      </c>
      <c r="C90" s="782"/>
      <c r="D90" s="782"/>
      <c r="E90" s="782"/>
      <c r="F90" s="287"/>
    </row>
    <row r="91" spans="1:6" s="283" customFormat="1" ht="12.75">
      <c r="A91" s="286" t="s">
        <v>1049</v>
      </c>
      <c r="B91" s="782" t="s">
        <v>1056</v>
      </c>
      <c r="C91" s="782"/>
      <c r="D91" s="782"/>
      <c r="E91" s="782"/>
      <c r="F91" s="287"/>
    </row>
    <row r="92" spans="1:6" s="283" customFormat="1" ht="12.75">
      <c r="A92" s="286" t="s">
        <v>1050</v>
      </c>
      <c r="B92" s="782" t="s">
        <v>1057</v>
      </c>
      <c r="C92" s="782"/>
      <c r="D92" s="782"/>
      <c r="E92" s="782"/>
      <c r="F92" s="287"/>
    </row>
    <row r="93" spans="1:6" s="283" customFormat="1" ht="12.75">
      <c r="A93" s="286"/>
      <c r="B93" s="289"/>
      <c r="C93" s="289"/>
      <c r="D93" s="289"/>
      <c r="E93" s="289"/>
      <c r="F93" s="290"/>
    </row>
    <row r="94" spans="1:6" s="283" customFormat="1" ht="12.75">
      <c r="A94" s="281"/>
      <c r="B94" s="285" t="s">
        <v>1034</v>
      </c>
      <c r="F94" s="284"/>
    </row>
    <row r="95" spans="1:6" s="283" customFormat="1" ht="12.75">
      <c r="A95" s="286" t="s">
        <v>744</v>
      </c>
      <c r="B95" s="782" t="s">
        <v>1035</v>
      </c>
      <c r="C95" s="782"/>
      <c r="D95" s="782"/>
      <c r="E95" s="782"/>
      <c r="F95" s="287"/>
    </row>
    <row r="96" spans="1:6" s="283" customFormat="1" ht="51" customHeight="1">
      <c r="A96" s="288" t="s">
        <v>1042</v>
      </c>
      <c r="B96" s="782" t="s">
        <v>1036</v>
      </c>
      <c r="C96" s="782"/>
      <c r="D96" s="782"/>
      <c r="E96" s="782"/>
      <c r="F96" s="287"/>
    </row>
    <row r="97" spans="1:6" s="283" customFormat="1" ht="27.75" customHeight="1">
      <c r="A97" s="288" t="s">
        <v>1043</v>
      </c>
      <c r="B97" s="782" t="s">
        <v>1037</v>
      </c>
      <c r="C97" s="782"/>
      <c r="D97" s="782"/>
      <c r="E97" s="782"/>
      <c r="F97" s="287">
        <f>F95-F96</f>
        <v>0</v>
      </c>
    </row>
    <row r="98" spans="1:6" s="283" customFormat="1" ht="12.75">
      <c r="A98" s="288" t="s">
        <v>1044</v>
      </c>
      <c r="B98" s="782" t="s">
        <v>1051</v>
      </c>
      <c r="C98" s="782"/>
      <c r="D98" s="782"/>
      <c r="E98" s="782"/>
      <c r="F98" s="287"/>
    </row>
    <row r="99" spans="1:6" s="283" customFormat="1" ht="12.75">
      <c r="A99" s="286" t="s">
        <v>1045</v>
      </c>
      <c r="B99" s="782" t="s">
        <v>1052</v>
      </c>
      <c r="C99" s="782"/>
      <c r="D99" s="782"/>
      <c r="E99" s="782"/>
      <c r="F99" s="287"/>
    </row>
    <row r="100" spans="1:6" s="283" customFormat="1" ht="12.75">
      <c r="A100" s="286" t="s">
        <v>1046</v>
      </c>
      <c r="B100" s="782" t="s">
        <v>1053</v>
      </c>
      <c r="C100" s="782"/>
      <c r="D100" s="782"/>
      <c r="E100" s="782"/>
      <c r="F100" s="287"/>
    </row>
    <row r="101" spans="1:6" s="283" customFormat="1" ht="24.75" customHeight="1">
      <c r="A101" s="286" t="s">
        <v>1047</v>
      </c>
      <c r="B101" s="782" t="s">
        <v>1054</v>
      </c>
      <c r="C101" s="782"/>
      <c r="D101" s="782"/>
      <c r="E101" s="782"/>
      <c r="F101" s="287"/>
    </row>
    <row r="102" spans="1:6" s="283" customFormat="1" ht="12.75">
      <c r="A102" s="286" t="s">
        <v>1048</v>
      </c>
      <c r="B102" s="782" t="s">
        <v>1055</v>
      </c>
      <c r="C102" s="782"/>
      <c r="D102" s="782"/>
      <c r="E102" s="782"/>
      <c r="F102" s="287"/>
    </row>
    <row r="103" spans="1:6" s="283" customFormat="1" ht="12.75">
      <c r="A103" s="286" t="s">
        <v>1049</v>
      </c>
      <c r="B103" s="782" t="s">
        <v>1056</v>
      </c>
      <c r="C103" s="782"/>
      <c r="D103" s="782"/>
      <c r="E103" s="782"/>
      <c r="F103" s="287"/>
    </row>
    <row r="104" spans="1:6" s="283" customFormat="1" ht="12.75">
      <c r="A104" s="286" t="s">
        <v>1050</v>
      </c>
      <c r="B104" s="782" t="s">
        <v>1057</v>
      </c>
      <c r="C104" s="782"/>
      <c r="D104" s="782"/>
      <c r="E104" s="782"/>
      <c r="F104" s="287"/>
    </row>
    <row r="105" s="283" customFormat="1" ht="12.75">
      <c r="A105" s="281"/>
    </row>
    <row r="106" spans="1:2" s="283" customFormat="1" ht="12.75">
      <c r="A106" s="281"/>
      <c r="B106" s="282" t="s">
        <v>743</v>
      </c>
    </row>
    <row r="107" spans="1:6" s="283" customFormat="1" ht="65.25" customHeight="1">
      <c r="A107" s="281"/>
      <c r="B107" s="931" t="s">
        <v>1</v>
      </c>
      <c r="C107" s="931"/>
      <c r="D107" s="931"/>
      <c r="E107" s="931"/>
      <c r="F107" s="931"/>
    </row>
    <row r="108" spans="1:6" s="283" customFormat="1" ht="51.75" customHeight="1">
      <c r="A108" s="286" t="s">
        <v>1058</v>
      </c>
      <c r="B108" s="782" t="s">
        <v>2</v>
      </c>
      <c r="C108" s="782"/>
      <c r="D108" s="782"/>
      <c r="E108" s="782"/>
      <c r="F108" s="307"/>
    </row>
  </sheetData>
  <sheetProtection/>
  <mergeCells count="61">
    <mergeCell ref="B104:E104"/>
    <mergeCell ref="B107:F107"/>
    <mergeCell ref="B108:E108"/>
    <mergeCell ref="B100:E100"/>
    <mergeCell ref="B101:E101"/>
    <mergeCell ref="B102:E102"/>
    <mergeCell ref="B103:E103"/>
    <mergeCell ref="B76:E76"/>
    <mergeCell ref="B95:E95"/>
    <mergeCell ref="B80:E80"/>
    <mergeCell ref="B83:E83"/>
    <mergeCell ref="B96:E96"/>
    <mergeCell ref="B97:E97"/>
    <mergeCell ref="B84:E84"/>
    <mergeCell ref="B98:E98"/>
    <mergeCell ref="B99:E99"/>
    <mergeCell ref="B85:E85"/>
    <mergeCell ref="B86:E86"/>
    <mergeCell ref="B87:E87"/>
    <mergeCell ref="B69:E69"/>
    <mergeCell ref="B70:E70"/>
    <mergeCell ref="B71:E71"/>
    <mergeCell ref="B73:E73"/>
    <mergeCell ref="B72:E72"/>
    <mergeCell ref="B74:E74"/>
    <mergeCell ref="B75:E75"/>
    <mergeCell ref="B50:F50"/>
    <mergeCell ref="B52:C52"/>
    <mergeCell ref="B68:F68"/>
    <mergeCell ref="B54:E54"/>
    <mergeCell ref="B57:F57"/>
    <mergeCell ref="B58:E58"/>
    <mergeCell ref="B59:E59"/>
    <mergeCell ref="B60:E60"/>
    <mergeCell ref="B30:C30"/>
    <mergeCell ref="B35:C35"/>
    <mergeCell ref="A1:F1"/>
    <mergeCell ref="B3:F3"/>
    <mergeCell ref="C4:D4"/>
    <mergeCell ref="E4:F4"/>
    <mergeCell ref="B22:E22"/>
    <mergeCell ref="B64:E64"/>
    <mergeCell ref="B23:E23"/>
    <mergeCell ref="B24:E24"/>
    <mergeCell ref="B26:F26"/>
    <mergeCell ref="B31:C31"/>
    <mergeCell ref="B32:C32"/>
    <mergeCell ref="B33:C33"/>
    <mergeCell ref="B61:E61"/>
    <mergeCell ref="B28:C28"/>
    <mergeCell ref="B29:C29"/>
    <mergeCell ref="B65:E65"/>
    <mergeCell ref="B34:C34"/>
    <mergeCell ref="B27:C27"/>
    <mergeCell ref="B92:E92"/>
    <mergeCell ref="B88:E88"/>
    <mergeCell ref="B89:E89"/>
    <mergeCell ref="B90:E90"/>
    <mergeCell ref="B91:E91"/>
    <mergeCell ref="B62:E62"/>
    <mergeCell ref="B63:E63"/>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16.xml><?xml version="1.0" encoding="utf-8"?>
<worksheet xmlns="http://schemas.openxmlformats.org/spreadsheetml/2006/main" xmlns:r="http://schemas.openxmlformats.org/officeDocument/2006/relationships">
  <sheetPr codeName="Sheet16">
    <tabColor rgb="FFFFFF00"/>
    <pageSetUpPr fitToPage="1"/>
  </sheetPr>
  <dimension ref="A1:K270"/>
  <sheetViews>
    <sheetView zoomScale="110" zoomScaleNormal="110" zoomScalePageLayoutView="0" workbookViewId="0" topLeftCell="A1">
      <selection activeCell="H6" sqref="H6"/>
    </sheetView>
  </sheetViews>
  <sheetFormatPr defaultColWidth="9.140625" defaultRowHeight="12.75"/>
  <cols>
    <col min="1" max="1" width="4.421875" style="1" customWidth="1"/>
    <col min="2" max="2" width="27.00390625" style="0" customWidth="1"/>
    <col min="3" max="6" width="14.7109375" style="0" customWidth="1"/>
  </cols>
  <sheetData>
    <row r="1" spans="1:6" ht="18">
      <c r="A1" s="772" t="s">
        <v>1059</v>
      </c>
      <c r="B1" s="884"/>
      <c r="C1" s="884"/>
      <c r="D1" s="884"/>
      <c r="E1" s="884"/>
      <c r="F1" s="884"/>
    </row>
    <row r="2" ht="12.75"/>
    <row r="3" ht="15.75">
      <c r="B3" s="24" t="s">
        <v>1060</v>
      </c>
    </row>
    <row r="4" spans="1:6" ht="93" customHeight="1">
      <c r="A4" s="2" t="s">
        <v>384</v>
      </c>
      <c r="B4" s="872" t="s">
        <v>3</v>
      </c>
      <c r="C4" s="883"/>
      <c r="D4" s="883"/>
      <c r="E4" s="883"/>
      <c r="F4" s="773"/>
    </row>
    <row r="5" spans="1:5" ht="12.75">
      <c r="A5" s="2" t="s">
        <v>384</v>
      </c>
      <c r="B5" s="770" t="s">
        <v>960</v>
      </c>
      <c r="C5" s="818"/>
      <c r="D5" s="771"/>
      <c r="E5" s="247">
        <v>719</v>
      </c>
    </row>
    <row r="6" spans="1:5" ht="12.75">
      <c r="A6" s="2" t="s">
        <v>384</v>
      </c>
      <c r="B6" s="885" t="s">
        <v>961</v>
      </c>
      <c r="C6" s="816"/>
      <c r="D6" s="817"/>
      <c r="E6" s="248">
        <v>1226</v>
      </c>
    </row>
    <row r="7" spans="1:5" ht="12.75">
      <c r="A7" s="2"/>
      <c r="B7" s="14"/>
      <c r="C7" s="42"/>
      <c r="D7" s="42"/>
      <c r="E7" s="249"/>
    </row>
    <row r="8" spans="1:5" ht="12.75">
      <c r="A8" s="2" t="s">
        <v>384</v>
      </c>
      <c r="B8" s="885" t="s">
        <v>962</v>
      </c>
      <c r="C8" s="816"/>
      <c r="D8" s="817"/>
      <c r="E8" s="248">
        <v>579</v>
      </c>
    </row>
    <row r="9" spans="1:5" ht="12.75">
      <c r="A9" s="2" t="s">
        <v>384</v>
      </c>
      <c r="B9" s="885" t="s">
        <v>563</v>
      </c>
      <c r="C9" s="816"/>
      <c r="D9" s="817"/>
      <c r="E9" s="248">
        <v>1004</v>
      </c>
    </row>
    <row r="10" spans="1:5" ht="12.75">
      <c r="A10" s="2"/>
      <c r="B10" s="14"/>
      <c r="C10" s="30"/>
      <c r="D10" s="30"/>
      <c r="E10" s="249"/>
    </row>
    <row r="11" spans="1:5" ht="12.75">
      <c r="A11" s="2" t="s">
        <v>384</v>
      </c>
      <c r="B11" s="885" t="s">
        <v>551</v>
      </c>
      <c r="C11" s="816"/>
      <c r="D11" s="817"/>
      <c r="E11" s="248">
        <v>268</v>
      </c>
    </row>
    <row r="12" spans="1:5" ht="12.75">
      <c r="A12" s="2" t="s">
        <v>384</v>
      </c>
      <c r="B12" s="877" t="s">
        <v>552</v>
      </c>
      <c r="C12" s="816"/>
      <c r="D12" s="817"/>
      <c r="E12" s="248">
        <v>2</v>
      </c>
    </row>
    <row r="13" spans="1:5" ht="12.75">
      <c r="A13" s="2"/>
      <c r="B13" s="14"/>
      <c r="C13" s="30"/>
      <c r="D13" s="30"/>
      <c r="E13" s="249"/>
    </row>
    <row r="14" spans="1:5" ht="12.75">
      <c r="A14" s="2" t="s">
        <v>384</v>
      </c>
      <c r="B14" s="876" t="s">
        <v>553</v>
      </c>
      <c r="C14" s="816"/>
      <c r="D14" s="817"/>
      <c r="E14" s="248">
        <v>386</v>
      </c>
    </row>
    <row r="15" spans="1:5" ht="12.75">
      <c r="A15" s="2" t="s">
        <v>384</v>
      </c>
      <c r="B15" s="877" t="s">
        <v>554</v>
      </c>
      <c r="C15" s="816"/>
      <c r="D15" s="817"/>
      <c r="E15" s="248">
        <v>8</v>
      </c>
    </row>
    <row r="17" spans="1:6" ht="29.25" customHeight="1">
      <c r="A17" s="2" t="s">
        <v>385</v>
      </c>
      <c r="B17" s="872" t="s">
        <v>555</v>
      </c>
      <c r="C17" s="883"/>
      <c r="D17" s="883"/>
      <c r="E17" s="883"/>
      <c r="F17" s="773"/>
    </row>
    <row r="18" spans="1:6" ht="12.75">
      <c r="A18" s="2"/>
      <c r="B18" s="870"/>
      <c r="C18" s="871"/>
      <c r="D18" s="871"/>
      <c r="E18" s="34" t="s">
        <v>199</v>
      </c>
      <c r="F18" s="34" t="s">
        <v>200</v>
      </c>
    </row>
    <row r="19" spans="1:6" ht="12.75">
      <c r="A19" s="2" t="s">
        <v>385</v>
      </c>
      <c r="B19" s="864" t="s">
        <v>1061</v>
      </c>
      <c r="C19" s="864"/>
      <c r="D19" s="864"/>
      <c r="E19" s="308" t="s">
        <v>262</v>
      </c>
      <c r="F19" s="34"/>
    </row>
    <row r="20" spans="1:6" ht="12.75">
      <c r="A20" s="2" t="s">
        <v>385</v>
      </c>
      <c r="B20" s="813" t="s">
        <v>4</v>
      </c>
      <c r="C20" s="813"/>
      <c r="D20" s="813"/>
      <c r="E20" s="41"/>
      <c r="F20" s="30"/>
    </row>
    <row r="21" spans="1:6" ht="12.75">
      <c r="A21" s="2" t="s">
        <v>385</v>
      </c>
      <c r="B21" s="879" t="s">
        <v>420</v>
      </c>
      <c r="C21" s="880"/>
      <c r="D21" s="881"/>
      <c r="E21" s="309">
        <v>65</v>
      </c>
      <c r="F21" s="30"/>
    </row>
    <row r="22" spans="1:6" ht="12.75">
      <c r="A22" s="2" t="s">
        <v>385</v>
      </c>
      <c r="B22" s="882" t="s">
        <v>138</v>
      </c>
      <c r="C22" s="882"/>
      <c r="D22" s="882"/>
      <c r="E22" s="309">
        <v>65</v>
      </c>
      <c r="F22" s="30"/>
    </row>
    <row r="23" spans="1:5" ht="12.75">
      <c r="A23" s="2" t="s">
        <v>385</v>
      </c>
      <c r="B23" s="882" t="s">
        <v>139</v>
      </c>
      <c r="C23" s="882"/>
      <c r="D23" s="882"/>
      <c r="E23" s="309">
        <v>5</v>
      </c>
    </row>
    <row r="24" spans="1:5" ht="12.75">
      <c r="A24" s="2" t="s">
        <v>385</v>
      </c>
      <c r="B24" s="203" t="s">
        <v>421</v>
      </c>
      <c r="C24" s="171"/>
      <c r="D24" s="171"/>
      <c r="E24" s="310" t="s">
        <v>276</v>
      </c>
    </row>
    <row r="25" spans="1:5" ht="12.75">
      <c r="A25" s="2" t="s">
        <v>385</v>
      </c>
      <c r="B25" s="867" t="s">
        <v>422</v>
      </c>
      <c r="C25" s="806"/>
      <c r="D25" s="171"/>
      <c r="E25" s="33"/>
    </row>
    <row r="26" spans="1:5" ht="12.75">
      <c r="A26" s="2" t="s">
        <v>385</v>
      </c>
      <c r="B26" s="867" t="s">
        <v>423</v>
      </c>
      <c r="C26" s="806"/>
      <c r="D26" s="171"/>
      <c r="E26" s="33"/>
    </row>
    <row r="27" spans="2:4" ht="12.75">
      <c r="B27" s="6"/>
      <c r="C27" s="6"/>
      <c r="D27" s="6"/>
    </row>
    <row r="28" spans="1:2" ht="15.75">
      <c r="A28" s="46"/>
      <c r="B28" s="24" t="s">
        <v>1062</v>
      </c>
    </row>
    <row r="29" spans="1:2" ht="12.75">
      <c r="A29" s="2" t="s">
        <v>383</v>
      </c>
      <c r="B29" s="3" t="s">
        <v>474</v>
      </c>
    </row>
    <row r="30" spans="1:6" ht="25.5" customHeight="1">
      <c r="A30" s="2" t="s">
        <v>383</v>
      </c>
      <c r="B30" s="783" t="s">
        <v>1063</v>
      </c>
      <c r="C30" s="783"/>
      <c r="D30" s="308" t="s">
        <v>277</v>
      </c>
      <c r="F30" s="30"/>
    </row>
    <row r="31" spans="1:6" ht="24.75" customHeight="1">
      <c r="A31" s="2" t="s">
        <v>383</v>
      </c>
      <c r="B31" s="830" t="s">
        <v>140</v>
      </c>
      <c r="C31" s="783"/>
      <c r="D31" s="308" t="s">
        <v>276</v>
      </c>
      <c r="F31" s="30"/>
    </row>
    <row r="32" spans="1:6" ht="12.75" customHeight="1">
      <c r="A32" s="2" t="s">
        <v>383</v>
      </c>
      <c r="B32" s="783" t="s">
        <v>141</v>
      </c>
      <c r="C32" s="783"/>
      <c r="D32" s="308" t="s">
        <v>276</v>
      </c>
      <c r="F32" s="30"/>
    </row>
    <row r="34" spans="1:6" ht="29.25" customHeight="1">
      <c r="A34" s="2" t="s">
        <v>386</v>
      </c>
      <c r="B34" s="878" t="s">
        <v>876</v>
      </c>
      <c r="C34" s="878"/>
      <c r="D34" s="878"/>
      <c r="E34" s="878"/>
      <c r="F34" s="773"/>
    </row>
    <row r="35" spans="1:6" ht="12.75">
      <c r="A35" s="2" t="s">
        <v>386</v>
      </c>
      <c r="B35" s="783" t="s">
        <v>142</v>
      </c>
      <c r="C35" s="783"/>
      <c r="D35" s="308" t="s">
        <v>262</v>
      </c>
      <c r="F35" s="30"/>
    </row>
    <row r="36" spans="1:6" ht="12.75">
      <c r="A36" s="2" t="s">
        <v>386</v>
      </c>
      <c r="B36" s="830" t="s">
        <v>143</v>
      </c>
      <c r="C36" s="783"/>
      <c r="D36" s="34"/>
      <c r="F36" s="30"/>
    </row>
    <row r="37" spans="1:6" ht="12.75" customHeight="1">
      <c r="A37" s="2" t="s">
        <v>386</v>
      </c>
      <c r="B37" s="783" t="s">
        <v>144</v>
      </c>
      <c r="C37" s="783"/>
      <c r="D37" s="34"/>
      <c r="F37" s="30"/>
    </row>
    <row r="39" spans="1:6" ht="54.75" customHeight="1">
      <c r="A39" s="2" t="s">
        <v>387</v>
      </c>
      <c r="B39" s="872" t="s">
        <v>378</v>
      </c>
      <c r="C39" s="873"/>
      <c r="D39" s="873"/>
      <c r="E39" s="873"/>
      <c r="F39" s="773"/>
    </row>
    <row r="40" spans="1:6" ht="24">
      <c r="A40" s="2" t="s">
        <v>387</v>
      </c>
      <c r="B40" s="123"/>
      <c r="C40" s="31" t="s">
        <v>877</v>
      </c>
      <c r="D40" s="32" t="s">
        <v>878</v>
      </c>
      <c r="E40" s="47"/>
      <c r="F40" s="33"/>
    </row>
    <row r="41" spans="1:6" ht="12.75">
      <c r="A41" s="2" t="s">
        <v>387</v>
      </c>
      <c r="B41" s="45" t="s">
        <v>879</v>
      </c>
      <c r="C41" s="308"/>
      <c r="D41" s="311"/>
      <c r="F41" s="33"/>
    </row>
    <row r="42" spans="1:6" ht="12.75">
      <c r="A42" s="2" t="s">
        <v>387</v>
      </c>
      <c r="B42" s="45" t="s">
        <v>880</v>
      </c>
      <c r="C42" s="308">
        <v>4</v>
      </c>
      <c r="D42" s="311"/>
      <c r="F42" s="33"/>
    </row>
    <row r="43" spans="1:6" ht="12.75">
      <c r="A43" s="2" t="s">
        <v>387</v>
      </c>
      <c r="B43" s="45" t="s">
        <v>881</v>
      </c>
      <c r="C43" s="308">
        <v>3</v>
      </c>
      <c r="D43" s="311"/>
      <c r="F43" s="33"/>
    </row>
    <row r="44" spans="1:6" ht="12.75">
      <c r="A44" s="2" t="s">
        <v>387</v>
      </c>
      <c r="B44" s="45" t="s">
        <v>882</v>
      </c>
      <c r="C44" s="308">
        <v>3</v>
      </c>
      <c r="D44" s="311"/>
      <c r="F44" s="33"/>
    </row>
    <row r="45" spans="1:6" ht="25.5">
      <c r="A45" s="2" t="s">
        <v>387</v>
      </c>
      <c r="B45" s="48" t="s">
        <v>475</v>
      </c>
      <c r="C45" s="308"/>
      <c r="D45" s="311">
        <v>2</v>
      </c>
      <c r="F45" s="33"/>
    </row>
    <row r="46" spans="1:6" ht="12.75">
      <c r="A46" s="2" t="s">
        <v>387</v>
      </c>
      <c r="B46" s="45" t="s">
        <v>883</v>
      </c>
      <c r="C46" s="308"/>
      <c r="D46" s="311">
        <v>2</v>
      </c>
      <c r="F46" s="33"/>
    </row>
    <row r="47" spans="1:6" ht="12.75">
      <c r="A47" s="2" t="s">
        <v>387</v>
      </c>
      <c r="B47" s="45" t="s">
        <v>884</v>
      </c>
      <c r="C47" s="308">
        <v>4</v>
      </c>
      <c r="D47" s="311"/>
      <c r="F47" s="33"/>
    </row>
    <row r="48" spans="1:6" ht="12.75">
      <c r="A48" s="2" t="s">
        <v>387</v>
      </c>
      <c r="B48" s="45" t="s">
        <v>885</v>
      </c>
      <c r="C48" s="308"/>
      <c r="D48" s="311">
        <v>2</v>
      </c>
      <c r="F48" s="33"/>
    </row>
    <row r="49" spans="1:6" ht="13.5" thickBot="1">
      <c r="A49" s="2" t="s">
        <v>387</v>
      </c>
      <c r="B49" s="223" t="s">
        <v>886</v>
      </c>
      <c r="C49" s="308">
        <v>4</v>
      </c>
      <c r="D49" s="311"/>
      <c r="F49" s="33"/>
    </row>
    <row r="50" spans="1:6" ht="13.5" thickBot="1">
      <c r="A50" s="2" t="s">
        <v>387</v>
      </c>
      <c r="B50" s="234" t="s">
        <v>1038</v>
      </c>
      <c r="C50" s="311"/>
      <c r="D50" s="311">
        <v>1</v>
      </c>
      <c r="F50" s="33"/>
    </row>
    <row r="51" spans="1:6" ht="13.5" thickBot="1">
      <c r="A51" s="2" t="s">
        <v>387</v>
      </c>
      <c r="B51" s="234" t="s">
        <v>1039</v>
      </c>
      <c r="C51" s="311"/>
      <c r="D51" s="311">
        <v>3</v>
      </c>
      <c r="F51" s="33"/>
    </row>
    <row r="52" spans="1:6" ht="12.75">
      <c r="A52" s="2" t="s">
        <v>387</v>
      </c>
      <c r="B52" s="224" t="s">
        <v>379</v>
      </c>
      <c r="C52" s="308"/>
      <c r="D52" s="311"/>
      <c r="F52" s="33"/>
    </row>
    <row r="54" ht="15.75">
      <c r="B54" s="35" t="s">
        <v>887</v>
      </c>
    </row>
    <row r="55" spans="1:6" ht="38.25" customHeight="1">
      <c r="A55" s="2" t="s">
        <v>388</v>
      </c>
      <c r="B55" s="874" t="s">
        <v>380</v>
      </c>
      <c r="C55" s="875"/>
      <c r="D55" s="875"/>
      <c r="E55" s="875"/>
      <c r="F55" s="773"/>
    </row>
    <row r="56" spans="1:6" ht="12.75">
      <c r="A56" s="2" t="s">
        <v>388</v>
      </c>
      <c r="B56" s="863" t="s">
        <v>381</v>
      </c>
      <c r="C56" s="864"/>
      <c r="D56" s="864"/>
      <c r="E56" s="312" t="s">
        <v>278</v>
      </c>
      <c r="F56" s="30"/>
    </row>
    <row r="57" spans="1:6" ht="12.75">
      <c r="A57" s="2" t="s">
        <v>388</v>
      </c>
      <c r="B57" s="768" t="s">
        <v>176</v>
      </c>
      <c r="C57" s="783"/>
      <c r="D57" s="783"/>
      <c r="E57" s="313" t="s">
        <v>278</v>
      </c>
      <c r="F57" s="30"/>
    </row>
    <row r="58" spans="1:6" ht="12.75">
      <c r="A58" s="2" t="s">
        <v>388</v>
      </c>
      <c r="B58" s="768" t="s">
        <v>178</v>
      </c>
      <c r="C58" s="768"/>
      <c r="D58" s="768"/>
      <c r="E58" s="312" t="s">
        <v>278</v>
      </c>
      <c r="F58" s="30"/>
    </row>
    <row r="59" spans="1:6" ht="12.75">
      <c r="A59" s="2" t="s">
        <v>388</v>
      </c>
      <c r="B59" s="768" t="s">
        <v>177</v>
      </c>
      <c r="C59" s="768"/>
      <c r="D59" s="768"/>
      <c r="E59" s="312" t="s">
        <v>278</v>
      </c>
      <c r="F59" s="30"/>
    </row>
    <row r="60" spans="1:6" ht="12.75">
      <c r="A60" s="2" t="s">
        <v>388</v>
      </c>
      <c r="B60" s="865" t="s">
        <v>382</v>
      </c>
      <c r="C60" s="866"/>
      <c r="D60" s="866"/>
      <c r="E60" s="156"/>
      <c r="F60" s="30"/>
    </row>
    <row r="61" spans="2:5" ht="12.75">
      <c r="B61" s="812"/>
      <c r="C61" s="813"/>
      <c r="D61" s="813"/>
      <c r="E61" s="44"/>
    </row>
    <row r="62" spans="2:4" ht="12.75">
      <c r="B62" s="6"/>
      <c r="C62" s="6"/>
      <c r="D62" s="6"/>
    </row>
    <row r="63" spans="1:6" ht="28.5" customHeight="1">
      <c r="A63" s="2" t="s">
        <v>389</v>
      </c>
      <c r="B63" s="868" t="s">
        <v>888</v>
      </c>
      <c r="C63" s="868"/>
      <c r="D63" s="868"/>
      <c r="E63" s="868"/>
      <c r="F63" s="869"/>
    </row>
    <row r="64" spans="1:6" ht="25.5">
      <c r="A64" s="2" t="s">
        <v>389</v>
      </c>
      <c r="B64" s="86"/>
      <c r="C64" s="36" t="s">
        <v>889</v>
      </c>
      <c r="D64" s="36" t="s">
        <v>890</v>
      </c>
      <c r="E64" s="36" t="s">
        <v>891</v>
      </c>
      <c r="F64" s="36" t="s">
        <v>892</v>
      </c>
    </row>
    <row r="65" spans="1:6" ht="15">
      <c r="A65" s="2" t="s">
        <v>389</v>
      </c>
      <c r="B65" s="69" t="s">
        <v>893</v>
      </c>
      <c r="C65" s="70"/>
      <c r="D65" s="70"/>
      <c r="E65" s="70"/>
      <c r="F65" s="71"/>
    </row>
    <row r="66" spans="1:6" ht="25.5">
      <c r="A66" s="2" t="s">
        <v>389</v>
      </c>
      <c r="B66" s="204" t="s">
        <v>424</v>
      </c>
      <c r="C66" s="308"/>
      <c r="D66" s="308" t="s">
        <v>262</v>
      </c>
      <c r="E66" s="308"/>
      <c r="F66" s="308"/>
    </row>
    <row r="67" spans="1:6" ht="12.75">
      <c r="A67" s="2" t="s">
        <v>389</v>
      </c>
      <c r="B67" s="37" t="s">
        <v>894</v>
      </c>
      <c r="C67" s="308"/>
      <c r="D67" s="308" t="s">
        <v>262</v>
      </c>
      <c r="E67" s="308"/>
      <c r="F67" s="308"/>
    </row>
    <row r="68" spans="1:6" ht="12.75">
      <c r="A68" s="2" t="s">
        <v>389</v>
      </c>
      <c r="B68" s="205" t="s">
        <v>425</v>
      </c>
      <c r="C68" s="308"/>
      <c r="D68" s="308" t="s">
        <v>262</v>
      </c>
      <c r="E68" s="308"/>
      <c r="F68" s="308"/>
    </row>
    <row r="69" spans="1:6" ht="12.75">
      <c r="A69" s="2" t="s">
        <v>389</v>
      </c>
      <c r="B69" s="37" t="s">
        <v>896</v>
      </c>
      <c r="C69" s="308"/>
      <c r="D69" s="308" t="s">
        <v>262</v>
      </c>
      <c r="E69" s="308"/>
      <c r="F69" s="308"/>
    </row>
    <row r="70" spans="1:6" ht="12.75">
      <c r="A70" s="2" t="s">
        <v>389</v>
      </c>
      <c r="B70" s="206" t="s">
        <v>426</v>
      </c>
      <c r="C70" s="308"/>
      <c r="D70" s="308"/>
      <c r="E70" s="308" t="s">
        <v>262</v>
      </c>
      <c r="F70" s="308"/>
    </row>
    <row r="71" spans="1:6" ht="12.75">
      <c r="A71" s="2" t="s">
        <v>389</v>
      </c>
      <c r="B71" s="37" t="s">
        <v>895</v>
      </c>
      <c r="C71" s="308"/>
      <c r="D71" s="308"/>
      <c r="E71" s="308" t="s">
        <v>262</v>
      </c>
      <c r="F71" s="308"/>
    </row>
    <row r="72" spans="1:6" ht="15">
      <c r="A72" s="2" t="s">
        <v>389</v>
      </c>
      <c r="B72" s="69" t="s">
        <v>897</v>
      </c>
      <c r="C72" s="314"/>
      <c r="D72" s="314"/>
      <c r="E72" s="314"/>
      <c r="F72" s="315"/>
    </row>
    <row r="73" spans="1:6" ht="12.75">
      <c r="A73" s="2" t="s">
        <v>389</v>
      </c>
      <c r="B73" s="37" t="s">
        <v>898</v>
      </c>
      <c r="C73" s="308"/>
      <c r="D73" s="308"/>
      <c r="E73" s="308" t="s">
        <v>262</v>
      </c>
      <c r="F73" s="308"/>
    </row>
    <row r="74" spans="1:6" ht="12.75">
      <c r="A74" s="2" t="s">
        <v>389</v>
      </c>
      <c r="B74" s="37" t="s">
        <v>899</v>
      </c>
      <c r="C74" s="308"/>
      <c r="D74" s="308"/>
      <c r="E74" s="308" t="s">
        <v>262</v>
      </c>
      <c r="F74" s="308"/>
    </row>
    <row r="75" spans="1:6" ht="12.75">
      <c r="A75" s="2" t="s">
        <v>389</v>
      </c>
      <c r="B75" s="37" t="s">
        <v>900</v>
      </c>
      <c r="C75" s="308"/>
      <c r="D75" s="308"/>
      <c r="E75" s="308" t="s">
        <v>262</v>
      </c>
      <c r="F75" s="308"/>
    </row>
    <row r="76" spans="1:6" ht="12.75">
      <c r="A76" s="2" t="s">
        <v>389</v>
      </c>
      <c r="B76" s="37" t="s">
        <v>901</v>
      </c>
      <c r="C76" s="308"/>
      <c r="D76" s="308" t="s">
        <v>262</v>
      </c>
      <c r="E76" s="308"/>
      <c r="F76" s="308"/>
    </row>
    <row r="77" spans="1:6" ht="12.75">
      <c r="A77" s="2" t="s">
        <v>389</v>
      </c>
      <c r="B77" s="206" t="s">
        <v>427</v>
      </c>
      <c r="C77" s="308"/>
      <c r="D77" s="308"/>
      <c r="E77" s="308" t="s">
        <v>262</v>
      </c>
      <c r="F77" s="308"/>
    </row>
    <row r="78" spans="1:6" ht="12.75">
      <c r="A78" s="2" t="s">
        <v>389</v>
      </c>
      <c r="B78" s="37" t="s">
        <v>902</v>
      </c>
      <c r="C78" s="308"/>
      <c r="D78" s="308"/>
      <c r="E78" s="308" t="s">
        <v>262</v>
      </c>
      <c r="F78" s="308"/>
    </row>
    <row r="79" spans="1:6" ht="12.75">
      <c r="A79" s="2" t="s">
        <v>389</v>
      </c>
      <c r="B79" s="37" t="s">
        <v>903</v>
      </c>
      <c r="C79" s="308"/>
      <c r="D79" s="308"/>
      <c r="E79" s="308" t="s">
        <v>262</v>
      </c>
      <c r="F79" s="308"/>
    </row>
    <row r="80" spans="1:6" ht="12.75">
      <c r="A80" s="2" t="s">
        <v>389</v>
      </c>
      <c r="B80" s="37" t="s">
        <v>904</v>
      </c>
      <c r="C80" s="308"/>
      <c r="D80" s="308"/>
      <c r="E80" s="308"/>
      <c r="F80" s="308" t="s">
        <v>262</v>
      </c>
    </row>
    <row r="81" spans="1:6" ht="25.5">
      <c r="A81" s="2" t="s">
        <v>389</v>
      </c>
      <c r="B81" s="49" t="s">
        <v>905</v>
      </c>
      <c r="C81" s="308"/>
      <c r="D81" s="308" t="s">
        <v>262</v>
      </c>
      <c r="E81" s="308"/>
      <c r="F81" s="308"/>
    </row>
    <row r="82" spans="1:6" ht="12.75">
      <c r="A82" s="2" t="s">
        <v>389</v>
      </c>
      <c r="B82" s="206" t="s">
        <v>428</v>
      </c>
      <c r="C82" s="308"/>
      <c r="D82" s="308"/>
      <c r="E82" s="308" t="s">
        <v>262</v>
      </c>
      <c r="F82" s="308"/>
    </row>
    <row r="83" spans="1:6" ht="12.75">
      <c r="A83" s="2" t="s">
        <v>389</v>
      </c>
      <c r="B83" s="37" t="s">
        <v>907</v>
      </c>
      <c r="C83" s="308"/>
      <c r="D83" s="308"/>
      <c r="E83" s="308" t="s">
        <v>262</v>
      </c>
      <c r="F83" s="308"/>
    </row>
    <row r="84" spans="1:6" ht="12.75">
      <c r="A84" s="2" t="s">
        <v>389</v>
      </c>
      <c r="B84" s="37" t="s">
        <v>908</v>
      </c>
      <c r="C84" s="308"/>
      <c r="D84" s="308"/>
      <c r="E84" s="308"/>
      <c r="F84" s="308" t="s">
        <v>262</v>
      </c>
    </row>
    <row r="85" spans="1:6" ht="12.75">
      <c r="A85" s="2" t="s">
        <v>389</v>
      </c>
      <c r="B85" s="207" t="s">
        <v>429</v>
      </c>
      <c r="C85" s="316"/>
      <c r="D85" s="316"/>
      <c r="E85" s="316" t="s">
        <v>262</v>
      </c>
      <c r="F85" s="316"/>
    </row>
    <row r="87" ht="15.75">
      <c r="B87" s="24" t="s">
        <v>909</v>
      </c>
    </row>
    <row r="88" spans="1:8" ht="12.75">
      <c r="A88" s="2" t="s">
        <v>390</v>
      </c>
      <c r="B88" s="55" t="s">
        <v>406</v>
      </c>
      <c r="C88" s="51"/>
      <c r="D88" s="51"/>
      <c r="E88" s="51"/>
      <c r="F88" s="51"/>
      <c r="G88" s="51"/>
      <c r="H88" s="52"/>
    </row>
    <row r="89" spans="1:8" ht="12.75">
      <c r="A89" s="2"/>
      <c r="B89" s="870"/>
      <c r="C89" s="871"/>
      <c r="D89" s="871"/>
      <c r="E89" s="34" t="s">
        <v>199</v>
      </c>
      <c r="F89" s="34" t="s">
        <v>200</v>
      </c>
      <c r="G89" s="51"/>
      <c r="H89" s="52"/>
    </row>
    <row r="90" spans="1:8" ht="39.75" customHeight="1">
      <c r="A90" s="2" t="s">
        <v>407</v>
      </c>
      <c r="B90" s="854" t="s">
        <v>1099</v>
      </c>
      <c r="C90" s="784"/>
      <c r="D90" s="785"/>
      <c r="E90" s="317" t="s">
        <v>262</v>
      </c>
      <c r="F90" s="318"/>
      <c r="G90" s="51"/>
      <c r="H90" s="51"/>
    </row>
    <row r="91" spans="1:8" ht="26.25" customHeight="1">
      <c r="A91" s="2" t="s">
        <v>407</v>
      </c>
      <c r="B91" s="855" t="s">
        <v>5</v>
      </c>
      <c r="C91" s="856"/>
      <c r="D91" s="856"/>
      <c r="E91" s="856"/>
      <c r="F91" s="857"/>
      <c r="G91" s="53"/>
      <c r="H91" s="53"/>
    </row>
    <row r="92" spans="1:8" ht="12.75" customHeight="1">
      <c r="A92" s="2" t="s">
        <v>407</v>
      </c>
      <c r="B92" s="131"/>
      <c r="C92" s="858" t="s">
        <v>854</v>
      </c>
      <c r="D92" s="859"/>
      <c r="E92" s="859"/>
      <c r="F92" s="860"/>
      <c r="G92" s="840"/>
      <c r="H92" s="53"/>
    </row>
    <row r="93" spans="1:8" ht="24" customHeight="1">
      <c r="A93" s="2" t="s">
        <v>407</v>
      </c>
      <c r="B93" s="132"/>
      <c r="C93" s="58" t="s">
        <v>142</v>
      </c>
      <c r="D93" s="58" t="s">
        <v>143</v>
      </c>
      <c r="E93" s="58" t="s">
        <v>869</v>
      </c>
      <c r="F93" s="82" t="s">
        <v>870</v>
      </c>
      <c r="G93" s="133" t="s">
        <v>855</v>
      </c>
      <c r="H93" s="53"/>
    </row>
    <row r="94" spans="1:8" ht="12.75" customHeight="1">
      <c r="A94" s="2" t="s">
        <v>407</v>
      </c>
      <c r="B94" s="208" t="s">
        <v>499</v>
      </c>
      <c r="C94" s="319" t="s">
        <v>262</v>
      </c>
      <c r="D94" s="319"/>
      <c r="E94" s="319"/>
      <c r="F94" s="319"/>
      <c r="G94" s="320"/>
      <c r="H94" s="53"/>
    </row>
    <row r="95" spans="1:8" ht="12.75" customHeight="1">
      <c r="A95" s="2" t="s">
        <v>407</v>
      </c>
      <c r="B95" s="208" t="s">
        <v>490</v>
      </c>
      <c r="C95" s="319"/>
      <c r="D95" s="319"/>
      <c r="E95" s="319"/>
      <c r="F95" s="319"/>
      <c r="G95" s="320"/>
      <c r="H95" s="53"/>
    </row>
    <row r="96" spans="1:8" ht="12.75" customHeight="1">
      <c r="A96" s="2" t="s">
        <v>407</v>
      </c>
      <c r="B96" s="208" t="s">
        <v>500</v>
      </c>
      <c r="C96" s="319"/>
      <c r="D96" s="319"/>
      <c r="E96" s="319"/>
      <c r="F96" s="319"/>
      <c r="G96" s="320"/>
      <c r="H96" s="53"/>
    </row>
    <row r="97" spans="1:8" ht="25.5">
      <c r="A97" s="2" t="s">
        <v>407</v>
      </c>
      <c r="B97" s="59" t="s">
        <v>501</v>
      </c>
      <c r="C97" s="319"/>
      <c r="D97" s="319"/>
      <c r="E97" s="319"/>
      <c r="F97" s="319"/>
      <c r="G97" s="334" t="s">
        <v>262</v>
      </c>
      <c r="H97" s="53"/>
    </row>
    <row r="98" spans="1:8" ht="12.75">
      <c r="A98" s="2" t="s">
        <v>407</v>
      </c>
      <c r="B98" s="135" t="s">
        <v>491</v>
      </c>
      <c r="C98" s="319"/>
      <c r="D98" s="319"/>
      <c r="E98" s="319"/>
      <c r="F98" s="319"/>
      <c r="G98" s="334" t="s">
        <v>262</v>
      </c>
      <c r="H98" s="53"/>
    </row>
    <row r="99" spans="1:8" ht="12.75" customHeight="1">
      <c r="A99" s="2"/>
      <c r="B99" s="62"/>
      <c r="C99" s="63"/>
      <c r="D99" s="63"/>
      <c r="E99" s="63"/>
      <c r="F99" s="63"/>
      <c r="G99" s="61"/>
      <c r="H99" s="53"/>
    </row>
    <row r="100" spans="1:8" ht="39" customHeight="1">
      <c r="A100" s="172" t="s">
        <v>198</v>
      </c>
      <c r="B100" s="861" t="s">
        <v>6</v>
      </c>
      <c r="C100" s="861"/>
      <c r="D100" s="861"/>
      <c r="E100" s="861"/>
      <c r="F100" s="861"/>
      <c r="G100" s="861"/>
      <c r="H100" s="53"/>
    </row>
    <row r="101" spans="1:8" s="160" customFormat="1" ht="18.75" customHeight="1">
      <c r="A101" s="172" t="s">
        <v>198</v>
      </c>
      <c r="B101" s="862" t="s">
        <v>492</v>
      </c>
      <c r="C101" s="862"/>
      <c r="D101" s="862"/>
      <c r="E101" s="321"/>
      <c r="F101" s="162"/>
      <c r="G101" s="61"/>
      <c r="H101" s="53"/>
    </row>
    <row r="102" spans="1:8" s="160" customFormat="1" ht="12.75" customHeight="1">
      <c r="A102" s="172" t="s">
        <v>198</v>
      </c>
      <c r="B102" s="862" t="s">
        <v>502</v>
      </c>
      <c r="C102" s="862"/>
      <c r="D102" s="862"/>
      <c r="E102" s="321"/>
      <c r="F102" s="162"/>
      <c r="G102" s="61"/>
      <c r="H102" s="53"/>
    </row>
    <row r="103" spans="1:8" s="160" customFormat="1" ht="12.75" customHeight="1">
      <c r="A103" s="172" t="s">
        <v>198</v>
      </c>
      <c r="B103" s="862" t="s">
        <v>493</v>
      </c>
      <c r="C103" s="862"/>
      <c r="D103" s="862"/>
      <c r="E103" s="321" t="s">
        <v>262</v>
      </c>
      <c r="F103" s="162"/>
      <c r="G103" s="61"/>
      <c r="H103" s="53"/>
    </row>
    <row r="104" spans="1:8" s="160" customFormat="1" ht="12.75" customHeight="1">
      <c r="A104" s="29"/>
      <c r="B104" s="161"/>
      <c r="C104" s="162"/>
      <c r="D104" s="162"/>
      <c r="E104" s="162"/>
      <c r="F104" s="162"/>
      <c r="G104" s="61"/>
      <c r="H104" s="53"/>
    </row>
    <row r="105" spans="1:8" s="160" customFormat="1" ht="12.75" customHeight="1" thickBot="1">
      <c r="A105" s="172" t="s">
        <v>162</v>
      </c>
      <c r="B105" s="1021" t="s">
        <v>503</v>
      </c>
      <c r="C105" s="1021"/>
      <c r="D105" s="1021"/>
      <c r="E105" s="1021"/>
      <c r="F105" s="1021"/>
      <c r="G105" s="1021"/>
      <c r="H105" s="53"/>
    </row>
    <row r="106" spans="1:8" s="160" customFormat="1" ht="12.75" customHeight="1">
      <c r="A106" s="172" t="s">
        <v>162</v>
      </c>
      <c r="B106" s="193"/>
      <c r="C106" s="193"/>
      <c r="D106" s="193"/>
      <c r="E106" s="235" t="s">
        <v>704</v>
      </c>
      <c r="F106" s="236" t="s">
        <v>705</v>
      </c>
      <c r="G106" s="193"/>
      <c r="H106" s="53"/>
    </row>
    <row r="107" spans="1:8" s="160" customFormat="1" ht="13.5" customHeight="1">
      <c r="A107" s="172" t="s">
        <v>162</v>
      </c>
      <c r="B107" s="193" t="s">
        <v>504</v>
      </c>
      <c r="C107" s="193"/>
      <c r="D107" s="193"/>
      <c r="E107" s="322"/>
      <c r="F107" s="323"/>
      <c r="G107" s="61"/>
      <c r="H107" s="53"/>
    </row>
    <row r="108" spans="1:8" s="160" customFormat="1" ht="12.75" customHeight="1">
      <c r="A108" s="172" t="s">
        <v>162</v>
      </c>
      <c r="B108" s="193" t="s">
        <v>505</v>
      </c>
      <c r="C108" s="193"/>
      <c r="D108" s="193"/>
      <c r="E108" s="322"/>
      <c r="F108" s="323"/>
      <c r="G108" s="61"/>
      <c r="H108" s="53"/>
    </row>
    <row r="109" spans="1:8" s="160" customFormat="1" ht="15.75" customHeight="1">
      <c r="A109" s="172" t="s">
        <v>162</v>
      </c>
      <c r="B109" s="194" t="s">
        <v>506</v>
      </c>
      <c r="C109" s="209"/>
      <c r="D109" s="209"/>
      <c r="E109" s="322"/>
      <c r="F109" s="323"/>
      <c r="G109" s="61"/>
      <c r="H109" s="53"/>
    </row>
    <row r="110" spans="1:8" s="160" customFormat="1" ht="12.75" customHeight="1">
      <c r="A110" s="172" t="s">
        <v>162</v>
      </c>
      <c r="B110" s="210" t="s">
        <v>507</v>
      </c>
      <c r="C110" s="209"/>
      <c r="D110" s="209"/>
      <c r="E110" s="322"/>
      <c r="F110" s="323"/>
      <c r="G110" s="61"/>
      <c r="H110" s="53"/>
    </row>
    <row r="111" spans="1:8" s="160" customFormat="1" ht="28.5" customHeight="1">
      <c r="A111" s="172" t="s">
        <v>162</v>
      </c>
      <c r="B111" s="211" t="s">
        <v>508</v>
      </c>
      <c r="C111" s="209"/>
      <c r="D111" s="209"/>
      <c r="E111" s="322" t="s">
        <v>262</v>
      </c>
      <c r="F111" s="323" t="s">
        <v>262</v>
      </c>
      <c r="G111" s="61"/>
      <c r="H111" s="53"/>
    </row>
    <row r="112" spans="1:8" s="160" customFormat="1" ht="15" customHeight="1">
      <c r="A112" s="172" t="s">
        <v>162</v>
      </c>
      <c r="B112" s="210" t="s">
        <v>509</v>
      </c>
      <c r="C112" s="209"/>
      <c r="D112" s="209"/>
      <c r="E112" s="322" t="s">
        <v>262</v>
      </c>
      <c r="F112" s="323" t="s">
        <v>262</v>
      </c>
      <c r="G112" s="61"/>
      <c r="H112" s="53"/>
    </row>
    <row r="113" spans="1:8" s="160" customFormat="1" ht="12.75" customHeight="1" thickBot="1">
      <c r="A113" s="172" t="s">
        <v>162</v>
      </c>
      <c r="B113" s="210" t="s">
        <v>150</v>
      </c>
      <c r="C113" s="209"/>
      <c r="D113" s="209"/>
      <c r="E113" s="324"/>
      <c r="F113" s="325"/>
      <c r="G113" s="61"/>
      <c r="H113" s="53"/>
    </row>
    <row r="114" spans="1:8" s="160" customFormat="1" ht="12.75" customHeight="1">
      <c r="A114" s="2"/>
      <c r="B114" s="62"/>
      <c r="C114" s="63"/>
      <c r="D114" s="63"/>
      <c r="E114" s="63"/>
      <c r="F114" s="63"/>
      <c r="G114" s="53"/>
      <c r="H114" s="53"/>
    </row>
    <row r="115" spans="1:8" ht="12.75">
      <c r="A115" s="2" t="s">
        <v>163</v>
      </c>
      <c r="B115" s="842" t="s">
        <v>510</v>
      </c>
      <c r="C115" s="824"/>
      <c r="D115" s="824"/>
      <c r="E115" s="824"/>
      <c r="F115" s="824"/>
      <c r="G115" s="53"/>
      <c r="H115" s="53"/>
    </row>
    <row r="116" spans="1:8" ht="12.75">
      <c r="A116" s="2" t="s">
        <v>163</v>
      </c>
      <c r="B116" s="64"/>
      <c r="C116" s="250"/>
      <c r="D116" s="326" t="s">
        <v>200</v>
      </c>
      <c r="E116" s="14"/>
      <c r="F116" s="14"/>
      <c r="G116" s="53"/>
      <c r="H116" s="53"/>
    </row>
    <row r="117" spans="1:8" ht="12.75">
      <c r="A117" s="2"/>
      <c r="B117" s="60"/>
      <c r="C117" s="61"/>
      <c r="D117" s="53"/>
      <c r="E117" s="53"/>
      <c r="F117" s="53"/>
      <c r="G117" s="53"/>
      <c r="H117" s="53"/>
    </row>
    <row r="118" spans="3:8" ht="12.75">
      <c r="C118" s="56"/>
      <c r="D118" s="57"/>
      <c r="E118" s="33"/>
      <c r="F118" s="30"/>
      <c r="H118" s="53"/>
    </row>
    <row r="119" spans="1:6" ht="12.75">
      <c r="A119" s="2" t="s">
        <v>494</v>
      </c>
      <c r="B119" s="830" t="s">
        <v>498</v>
      </c>
      <c r="C119" s="783"/>
      <c r="D119" s="783"/>
      <c r="E119" s="327" t="s">
        <v>279</v>
      </c>
      <c r="F119" s="30"/>
    </row>
    <row r="120" spans="1:6" ht="27" customHeight="1">
      <c r="A120" s="2" t="s">
        <v>494</v>
      </c>
      <c r="B120" s="783" t="s">
        <v>497</v>
      </c>
      <c r="C120" s="783"/>
      <c r="D120" s="783"/>
      <c r="E120" s="327" t="s">
        <v>279</v>
      </c>
      <c r="F120" s="30"/>
    </row>
    <row r="121" spans="1:6" ht="27" customHeight="1">
      <c r="A121" s="2"/>
      <c r="B121" s="50"/>
      <c r="C121" s="50"/>
      <c r="D121" s="50"/>
      <c r="E121" s="66"/>
      <c r="F121" s="30"/>
    </row>
    <row r="122" spans="1:6" ht="13.5" customHeight="1">
      <c r="A122" s="2" t="s">
        <v>496</v>
      </c>
      <c r="B122" s="808" t="s">
        <v>164</v>
      </c>
      <c r="C122" s="819"/>
      <c r="D122" s="819"/>
      <c r="E122" s="819"/>
      <c r="F122" s="853"/>
    </row>
    <row r="123" spans="1:6" ht="27" customHeight="1">
      <c r="A123" s="2" t="s">
        <v>496</v>
      </c>
      <c r="B123" s="843"/>
      <c r="C123" s="844"/>
      <c r="D123" s="844"/>
      <c r="E123" s="844"/>
      <c r="F123" s="845"/>
    </row>
    <row r="124" spans="1:6" ht="12.75">
      <c r="A124" s="2"/>
      <c r="B124" s="116"/>
      <c r="C124" s="116"/>
      <c r="D124" s="116"/>
      <c r="E124" s="66"/>
      <c r="F124" s="30"/>
    </row>
    <row r="125" spans="1:7" ht="15.75" customHeight="1">
      <c r="A125" s="167" t="s">
        <v>511</v>
      </c>
      <c r="B125" s="846" t="s">
        <v>512</v>
      </c>
      <c r="C125" s="847"/>
      <c r="D125" s="847"/>
      <c r="E125" s="847"/>
      <c r="F125" s="847"/>
      <c r="G125" s="53"/>
    </row>
    <row r="126" spans="1:8" ht="17.25" customHeight="1">
      <c r="A126" s="167" t="s">
        <v>511</v>
      </c>
      <c r="B126" s="212" t="s">
        <v>513</v>
      </c>
      <c r="C126" s="328"/>
      <c r="D126" s="329"/>
      <c r="E126" s="329"/>
      <c r="F126" s="52"/>
      <c r="G126" s="53"/>
      <c r="H126" s="53"/>
    </row>
    <row r="127" spans="1:8" ht="12.75">
      <c r="A127" s="167" t="s">
        <v>511</v>
      </c>
      <c r="B127" s="212" t="s">
        <v>405</v>
      </c>
      <c r="C127" s="328"/>
      <c r="D127" s="329"/>
      <c r="E127" s="329"/>
      <c r="F127" s="52"/>
      <c r="H127" s="53"/>
    </row>
    <row r="128" spans="1:6" ht="12.75">
      <c r="A128" s="167" t="s">
        <v>511</v>
      </c>
      <c r="B128" s="212" t="s">
        <v>495</v>
      </c>
      <c r="C128" s="328"/>
      <c r="D128" s="329"/>
      <c r="E128" s="329"/>
      <c r="F128" s="52"/>
    </row>
    <row r="129" spans="1:6" ht="12.75">
      <c r="A129" s="167" t="s">
        <v>511</v>
      </c>
      <c r="B129" s="212" t="s">
        <v>514</v>
      </c>
      <c r="C129" s="321" t="s">
        <v>262</v>
      </c>
      <c r="D129" s="329"/>
      <c r="E129" s="329"/>
      <c r="F129" s="52"/>
    </row>
    <row r="130" spans="1:6" ht="12.75">
      <c r="A130" s="167" t="s">
        <v>511</v>
      </c>
      <c r="B130" s="196" t="s">
        <v>515</v>
      </c>
      <c r="C130" s="321" t="s">
        <v>262</v>
      </c>
      <c r="D130" s="330"/>
      <c r="E130" s="331"/>
      <c r="F130" s="30"/>
    </row>
    <row r="131" spans="1:5" ht="12.75">
      <c r="A131" s="167" t="s">
        <v>511</v>
      </c>
      <c r="B131" s="212" t="s">
        <v>516</v>
      </c>
      <c r="C131" s="332"/>
      <c r="D131" s="333"/>
      <c r="E131" s="333"/>
    </row>
    <row r="132" spans="1:5" ht="12.75">
      <c r="A132" s="167" t="s">
        <v>511</v>
      </c>
      <c r="B132" s="212" t="s">
        <v>517</v>
      </c>
      <c r="C132" s="1018"/>
      <c r="D132" s="1019"/>
      <c r="E132" s="1020"/>
    </row>
    <row r="133" spans="1:6" ht="12.75">
      <c r="A133" s="2"/>
      <c r="B133" s="50"/>
      <c r="C133" s="50"/>
      <c r="D133" s="50"/>
      <c r="E133" s="66"/>
      <c r="F133" s="30"/>
    </row>
    <row r="134" spans="2:6" ht="15.75">
      <c r="B134" s="24" t="s">
        <v>910</v>
      </c>
      <c r="C134" s="56"/>
      <c r="D134" s="38"/>
      <c r="F134" s="30"/>
    </row>
    <row r="135" spans="2:6" ht="39" customHeight="1">
      <c r="B135" s="841" t="s">
        <v>7</v>
      </c>
      <c r="C135" s="774"/>
      <c r="D135" s="774"/>
      <c r="E135" s="774"/>
      <c r="F135" s="774"/>
    </row>
    <row r="136" spans="2:6" ht="41.25" customHeight="1">
      <c r="B136" s="24"/>
      <c r="C136" s="56"/>
      <c r="D136" s="38"/>
      <c r="F136" s="30"/>
    </row>
    <row r="137" spans="1:11" ht="98.25" customHeight="1">
      <c r="A137" s="2" t="s">
        <v>391</v>
      </c>
      <c r="B137" s="851" t="s">
        <v>8</v>
      </c>
      <c r="C137" s="852"/>
      <c r="D137" s="852"/>
      <c r="E137" s="852"/>
      <c r="F137" s="852"/>
      <c r="H137" s="200"/>
      <c r="I137" s="6"/>
      <c r="J137" s="6"/>
      <c r="K137" s="6"/>
    </row>
    <row r="138" spans="1:8" ht="13.5" customHeight="1">
      <c r="A138" s="2"/>
      <c r="B138" s="68"/>
      <c r="C138" s="67"/>
      <c r="D138" s="67"/>
      <c r="E138" s="67"/>
      <c r="F138" s="67"/>
      <c r="H138" s="216"/>
    </row>
    <row r="139" spans="1:6" ht="12.75">
      <c r="A139" s="2" t="s">
        <v>391</v>
      </c>
      <c r="B139" s="113" t="s">
        <v>911</v>
      </c>
      <c r="C139" s="251">
        <v>0.11</v>
      </c>
      <c r="D139" s="830" t="s">
        <v>912</v>
      </c>
      <c r="E139" s="768"/>
      <c r="F139" s="252">
        <v>71</v>
      </c>
    </row>
    <row r="140" spans="1:6" ht="12.75">
      <c r="A140" s="2" t="s">
        <v>391</v>
      </c>
      <c r="B140" s="113" t="s">
        <v>913</v>
      </c>
      <c r="C140" s="251">
        <v>0.93</v>
      </c>
      <c r="D140" s="830" t="s">
        <v>914</v>
      </c>
      <c r="E140" s="768"/>
      <c r="F140" s="252">
        <v>617</v>
      </c>
    </row>
    <row r="141" spans="1:6" ht="12.75">
      <c r="A141" s="2"/>
      <c r="B141" s="68"/>
      <c r="C141" s="67"/>
      <c r="D141" s="67"/>
      <c r="E141" s="67"/>
      <c r="F141" s="67"/>
    </row>
    <row r="142" spans="1:4" ht="12.75">
      <c r="A142" s="2" t="s">
        <v>391</v>
      </c>
      <c r="B142" s="39"/>
      <c r="C142" s="112" t="s">
        <v>915</v>
      </c>
      <c r="D142" s="112" t="s">
        <v>916</v>
      </c>
    </row>
    <row r="143" spans="1:4" ht="12.75">
      <c r="A143" s="2" t="s">
        <v>391</v>
      </c>
      <c r="B143" s="155" t="s">
        <v>151</v>
      </c>
      <c r="C143" s="253">
        <v>510</v>
      </c>
      <c r="D143" s="253">
        <v>660</v>
      </c>
    </row>
    <row r="144" spans="1:4" ht="12.75">
      <c r="A144" s="2" t="s">
        <v>391</v>
      </c>
      <c r="B144" s="9" t="s">
        <v>1100</v>
      </c>
      <c r="C144" s="253">
        <v>530</v>
      </c>
      <c r="D144" s="253">
        <v>630</v>
      </c>
    </row>
    <row r="145" spans="1:4" ht="12.75">
      <c r="A145" s="2"/>
      <c r="B145" s="155" t="s">
        <v>152</v>
      </c>
      <c r="C145" s="253">
        <v>470</v>
      </c>
      <c r="D145" s="253">
        <v>610</v>
      </c>
    </row>
    <row r="146" spans="1:4" ht="12.75">
      <c r="A146" s="2"/>
      <c r="B146" s="155" t="s">
        <v>153</v>
      </c>
      <c r="C146" s="253" t="s">
        <v>280</v>
      </c>
      <c r="D146" s="253" t="s">
        <v>280</v>
      </c>
    </row>
    <row r="147" spans="1:4" ht="12.75">
      <c r="A147" s="2" t="s">
        <v>391</v>
      </c>
      <c r="B147" s="9" t="s">
        <v>917</v>
      </c>
      <c r="C147" s="253">
        <v>22</v>
      </c>
      <c r="D147" s="253">
        <v>28</v>
      </c>
    </row>
    <row r="148" spans="1:4" ht="12.75">
      <c r="A148" s="2" t="s">
        <v>391</v>
      </c>
      <c r="B148" s="9" t="s">
        <v>919</v>
      </c>
      <c r="C148" s="253">
        <v>21</v>
      </c>
      <c r="D148" s="253">
        <v>27</v>
      </c>
    </row>
    <row r="149" spans="1:4" ht="12.75">
      <c r="A149" s="2" t="s">
        <v>391</v>
      </c>
      <c r="B149" s="9" t="s">
        <v>918</v>
      </c>
      <c r="C149" s="253">
        <v>21</v>
      </c>
      <c r="D149" s="253">
        <v>28</v>
      </c>
    </row>
    <row r="150" spans="1:4" ht="12.75">
      <c r="A150" s="2" t="s">
        <v>391</v>
      </c>
      <c r="B150" s="225" t="s">
        <v>154</v>
      </c>
      <c r="C150" s="253" t="s">
        <v>280</v>
      </c>
      <c r="D150" s="253" t="s">
        <v>280</v>
      </c>
    </row>
    <row r="151" spans="3:4" ht="12.75">
      <c r="C151" s="148"/>
      <c r="D151" s="148"/>
    </row>
    <row r="152" spans="1:6" ht="12.75">
      <c r="A152" s="2" t="s">
        <v>391</v>
      </c>
      <c r="B152" s="836" t="s">
        <v>963</v>
      </c>
      <c r="C152" s="837"/>
      <c r="D152" s="837"/>
      <c r="E152" s="837"/>
      <c r="F152" s="837"/>
    </row>
    <row r="153" spans="1:5" ht="25.5">
      <c r="A153" s="2" t="s">
        <v>391</v>
      </c>
      <c r="B153" s="39"/>
      <c r="C153" s="226" t="s">
        <v>151</v>
      </c>
      <c r="D153" s="112" t="s">
        <v>1100</v>
      </c>
      <c r="E153" s="227" t="s">
        <v>152</v>
      </c>
    </row>
    <row r="154" spans="1:5" ht="12.75">
      <c r="A154" s="2" t="s">
        <v>391</v>
      </c>
      <c r="B154" s="9" t="s">
        <v>920</v>
      </c>
      <c r="C154" s="254">
        <f>10/71</f>
        <v>0.14084507042253522</v>
      </c>
      <c r="D154" s="254">
        <f>5/71</f>
        <v>0.07042253521126761</v>
      </c>
      <c r="E154" s="255">
        <f>2/69</f>
        <v>0.028985507246376812</v>
      </c>
    </row>
    <row r="155" spans="1:5" ht="12.75">
      <c r="A155" s="2" t="s">
        <v>391</v>
      </c>
      <c r="B155" s="9" t="s">
        <v>921</v>
      </c>
      <c r="C155" s="254">
        <f>20/71</f>
        <v>0.28169014084507044</v>
      </c>
      <c r="D155" s="254">
        <f>28/71</f>
        <v>0.39436619718309857</v>
      </c>
      <c r="E155" s="255">
        <f>25/69</f>
        <v>0.36231884057971014</v>
      </c>
    </row>
    <row r="156" spans="1:5" ht="12.75">
      <c r="A156" s="2" t="s">
        <v>391</v>
      </c>
      <c r="B156" s="9" t="s">
        <v>1103</v>
      </c>
      <c r="C156" s="254">
        <f>27/71</f>
        <v>0.38028169014084506</v>
      </c>
      <c r="D156" s="254">
        <f>28/71</f>
        <v>0.39436619718309857</v>
      </c>
      <c r="E156" s="255">
        <f>20/69</f>
        <v>0.2898550724637681</v>
      </c>
    </row>
    <row r="157" spans="1:5" ht="12.75">
      <c r="A157" s="2" t="s">
        <v>391</v>
      </c>
      <c r="B157" s="9" t="s">
        <v>1104</v>
      </c>
      <c r="C157" s="254">
        <f>12/71</f>
        <v>0.16901408450704225</v>
      </c>
      <c r="D157" s="254">
        <f>10/71</f>
        <v>0.14084507042253522</v>
      </c>
      <c r="E157" s="255">
        <f>22/69</f>
        <v>0.3188405797101449</v>
      </c>
    </row>
    <row r="158" spans="1:5" ht="12.75">
      <c r="A158" s="2" t="s">
        <v>391</v>
      </c>
      <c r="B158" s="9" t="s">
        <v>1105</v>
      </c>
      <c r="C158" s="254">
        <f>2/71</f>
        <v>0.028169014084507043</v>
      </c>
      <c r="D158" s="254">
        <v>0</v>
      </c>
      <c r="E158" s="255">
        <v>0</v>
      </c>
    </row>
    <row r="159" spans="1:5" ht="12.75">
      <c r="A159" s="2" t="s">
        <v>391</v>
      </c>
      <c r="B159" s="9" t="s">
        <v>1106</v>
      </c>
      <c r="C159" s="254">
        <v>0</v>
      </c>
      <c r="D159" s="254">
        <v>0</v>
      </c>
      <c r="E159" s="255">
        <v>0</v>
      </c>
    </row>
    <row r="160" spans="2:5" ht="12.75">
      <c r="B160" s="155" t="s">
        <v>466</v>
      </c>
      <c r="C160" s="254">
        <f>SUM(C154:C159)</f>
        <v>1</v>
      </c>
      <c r="D160" s="254">
        <f>SUM(D154:D159)</f>
        <v>1</v>
      </c>
      <c r="E160" s="255">
        <f>SUM(E154:E159)</f>
        <v>1</v>
      </c>
    </row>
    <row r="161" spans="1:5" ht="12.75">
      <c r="A161" s="2" t="s">
        <v>391</v>
      </c>
      <c r="B161" s="39"/>
      <c r="C161" s="256" t="s">
        <v>917</v>
      </c>
      <c r="D161" s="256" t="s">
        <v>918</v>
      </c>
      <c r="E161" s="256" t="s">
        <v>919</v>
      </c>
    </row>
    <row r="162" spans="1:5" ht="12.75">
      <c r="A162" s="2" t="s">
        <v>391</v>
      </c>
      <c r="B162" s="9" t="s">
        <v>1107</v>
      </c>
      <c r="C162" s="257">
        <f>87/617</f>
        <v>0.14100486223662884</v>
      </c>
      <c r="D162" s="257">
        <f>117/618</f>
        <v>0.18932038834951456</v>
      </c>
      <c r="E162" s="257">
        <f>82/618</f>
        <v>0.13268608414239483</v>
      </c>
    </row>
    <row r="163" spans="1:5" ht="12.75">
      <c r="A163" s="2" t="s">
        <v>391</v>
      </c>
      <c r="B163" s="9" t="s">
        <v>1108</v>
      </c>
      <c r="C163" s="257">
        <f>272/617</f>
        <v>0.44084278768233387</v>
      </c>
      <c r="D163" s="257">
        <f>232/618</f>
        <v>0.37540453074433655</v>
      </c>
      <c r="E163" s="257">
        <f>283/618</f>
        <v>0.45792880258899676</v>
      </c>
    </row>
    <row r="164" spans="1:5" ht="12.75">
      <c r="A164" s="2" t="s">
        <v>391</v>
      </c>
      <c r="B164" s="9" t="s">
        <v>1109</v>
      </c>
      <c r="C164" s="257">
        <f>236/617</f>
        <v>0.3824959481361426</v>
      </c>
      <c r="D164" s="257">
        <f>216/618</f>
        <v>0.34951456310679613</v>
      </c>
      <c r="E164" s="257">
        <f>199/618</f>
        <v>0.3220064724919094</v>
      </c>
    </row>
    <row r="165" spans="1:5" ht="12.75">
      <c r="A165" s="2" t="s">
        <v>391</v>
      </c>
      <c r="B165" s="40" t="s">
        <v>1110</v>
      </c>
      <c r="C165" s="257">
        <f>22/617</f>
        <v>0.03565640194489465</v>
      </c>
      <c r="D165" s="257">
        <f>47/618</f>
        <v>0.07605177993527508</v>
      </c>
      <c r="E165" s="257">
        <f>54/618</f>
        <v>0.08737864077669903</v>
      </c>
    </row>
    <row r="166" spans="1:5" ht="12.75">
      <c r="A166" s="2" t="s">
        <v>391</v>
      </c>
      <c r="B166" s="40" t="s">
        <v>1111</v>
      </c>
      <c r="C166" s="257">
        <v>0</v>
      </c>
      <c r="D166" s="257">
        <f>6/618</f>
        <v>0.009708737864077669</v>
      </c>
      <c r="E166" s="257">
        <v>0</v>
      </c>
    </row>
    <row r="167" spans="1:5" ht="12.75">
      <c r="A167" s="2" t="s">
        <v>391</v>
      </c>
      <c r="B167" s="9" t="s">
        <v>1112</v>
      </c>
      <c r="C167" s="257">
        <v>0</v>
      </c>
      <c r="D167" s="257">
        <v>0</v>
      </c>
      <c r="E167" s="257">
        <v>0</v>
      </c>
    </row>
    <row r="168" spans="2:5" ht="12.75">
      <c r="B168" s="9" t="s">
        <v>466</v>
      </c>
      <c r="C168" s="254">
        <f>SUM(C162:C167)</f>
        <v>0.9999999999999999</v>
      </c>
      <c r="D168" s="254">
        <f>SUM(D162:D167)</f>
        <v>1</v>
      </c>
      <c r="E168" s="254">
        <f>SUM(E162:E167)</f>
        <v>1</v>
      </c>
    </row>
    <row r="169" spans="1:6" ht="39.75" customHeight="1">
      <c r="A169" s="2" t="s">
        <v>392</v>
      </c>
      <c r="B169" s="838" t="s">
        <v>770</v>
      </c>
      <c r="C169" s="838"/>
      <c r="D169" s="838"/>
      <c r="E169" s="838"/>
      <c r="F169" s="838"/>
    </row>
    <row r="170" spans="1:6" ht="12.75">
      <c r="A170" s="2" t="s">
        <v>392</v>
      </c>
      <c r="B170" s="825" t="s">
        <v>1113</v>
      </c>
      <c r="C170" s="825"/>
      <c r="D170" s="825"/>
      <c r="E170" s="258">
        <v>0.32</v>
      </c>
      <c r="F170" s="56"/>
    </row>
    <row r="171" spans="1:6" ht="12.75">
      <c r="A171" s="2" t="s">
        <v>392</v>
      </c>
      <c r="B171" s="783" t="s">
        <v>1114</v>
      </c>
      <c r="C171" s="783"/>
      <c r="D171" s="783"/>
      <c r="E171" s="258">
        <v>0.59</v>
      </c>
      <c r="F171" s="56"/>
    </row>
    <row r="172" spans="1:6" ht="12.75">
      <c r="A172" s="2" t="s">
        <v>392</v>
      </c>
      <c r="B172" s="783" t="s">
        <v>1115</v>
      </c>
      <c r="C172" s="783"/>
      <c r="D172" s="783"/>
      <c r="E172" s="258">
        <v>0.87</v>
      </c>
      <c r="F172" s="149" t="s">
        <v>201</v>
      </c>
    </row>
    <row r="173" spans="1:6" ht="12.75">
      <c r="A173" s="2" t="s">
        <v>392</v>
      </c>
      <c r="B173" s="783" t="s">
        <v>943</v>
      </c>
      <c r="C173" s="783"/>
      <c r="D173" s="783"/>
      <c r="E173" s="258">
        <v>0.13</v>
      </c>
      <c r="F173" s="149" t="s">
        <v>202</v>
      </c>
    </row>
    <row r="174" spans="1:6" ht="12.75">
      <c r="A174" s="2" t="s">
        <v>392</v>
      </c>
      <c r="B174" s="783" t="s">
        <v>944</v>
      </c>
      <c r="C174" s="783"/>
      <c r="D174" s="783"/>
      <c r="E174" s="258">
        <v>0.03</v>
      </c>
      <c r="F174" s="56"/>
    </row>
    <row r="175" spans="1:6" ht="26.25" customHeight="1">
      <c r="A175" s="2" t="s">
        <v>392</v>
      </c>
      <c r="B175" s="839" t="s">
        <v>476</v>
      </c>
      <c r="C175" s="784"/>
      <c r="D175" s="784"/>
      <c r="E175" s="840"/>
      <c r="F175" s="259">
        <v>0.78</v>
      </c>
    </row>
    <row r="176" ht="25.5" customHeight="1">
      <c r="F176" s="30"/>
    </row>
    <row r="177" spans="1:6" ht="38.25" customHeight="1">
      <c r="A177" s="2" t="s">
        <v>393</v>
      </c>
      <c r="B177" s="841" t="s">
        <v>559</v>
      </c>
      <c r="C177" s="774"/>
      <c r="D177" s="774"/>
      <c r="E177" s="774"/>
      <c r="F177" s="774"/>
    </row>
    <row r="178" spans="1:6" ht="12.75">
      <c r="A178" s="2" t="s">
        <v>393</v>
      </c>
      <c r="B178" s="835" t="s">
        <v>518</v>
      </c>
      <c r="C178" s="835"/>
      <c r="D178" s="260">
        <f>256/640</f>
        <v>0.4</v>
      </c>
      <c r="F178" s="56"/>
    </row>
    <row r="179" spans="1:6" ht="12.75">
      <c r="A179" s="2" t="s">
        <v>393</v>
      </c>
      <c r="B179" s="835" t="s">
        <v>519</v>
      </c>
      <c r="C179" s="835"/>
      <c r="D179" s="260">
        <f>141/640</f>
        <v>0.2203125</v>
      </c>
      <c r="F179" s="56"/>
    </row>
    <row r="180" spans="1:6" ht="12.75">
      <c r="A180" s="2" t="s">
        <v>393</v>
      </c>
      <c r="B180" s="835" t="s">
        <v>520</v>
      </c>
      <c r="C180" s="835"/>
      <c r="D180" s="260">
        <f>102/640</f>
        <v>0.159375</v>
      </c>
      <c r="F180" s="56"/>
    </row>
    <row r="181" spans="1:6" ht="12.75">
      <c r="A181" s="2" t="s">
        <v>393</v>
      </c>
      <c r="B181" s="835" t="s">
        <v>521</v>
      </c>
      <c r="C181" s="835"/>
      <c r="D181" s="260">
        <f>55/640</f>
        <v>0.0859375</v>
      </c>
      <c r="F181" s="56"/>
    </row>
    <row r="182" spans="1:6" ht="12.75">
      <c r="A182" s="2" t="s">
        <v>393</v>
      </c>
      <c r="B182" s="835" t="s">
        <v>522</v>
      </c>
      <c r="C182" s="835"/>
      <c r="D182" s="260">
        <f>59/640</f>
        <v>0.0921875</v>
      </c>
      <c r="F182" s="56"/>
    </row>
    <row r="183" spans="1:6" ht="12.75">
      <c r="A183" s="2" t="s">
        <v>393</v>
      </c>
      <c r="B183" s="835" t="s">
        <v>523</v>
      </c>
      <c r="C183" s="835"/>
      <c r="D183" s="260">
        <f>26/640</f>
        <v>0.040625</v>
      </c>
      <c r="F183" s="56"/>
    </row>
    <row r="184" spans="1:6" ht="12.75">
      <c r="A184" s="2" t="s">
        <v>393</v>
      </c>
      <c r="B184" s="783" t="s">
        <v>945</v>
      </c>
      <c r="C184" s="783"/>
      <c r="D184" s="260">
        <f>1/640</f>
        <v>0.0015625</v>
      </c>
      <c r="F184" s="56"/>
    </row>
    <row r="185" spans="1:6" ht="12.75">
      <c r="A185" s="2" t="s">
        <v>393</v>
      </c>
      <c r="B185" s="783" t="s">
        <v>946</v>
      </c>
      <c r="C185" s="783"/>
      <c r="D185" s="260">
        <v>0</v>
      </c>
      <c r="F185" s="56"/>
    </row>
    <row r="186" spans="2:6" ht="12.75">
      <c r="B186" s="826" t="s">
        <v>466</v>
      </c>
      <c r="C186" s="827"/>
      <c r="D186" s="261">
        <f>SUM(D178:D185)</f>
        <v>1</v>
      </c>
      <c r="F186" s="33"/>
    </row>
    <row r="187" spans="1:7" ht="12.75">
      <c r="A187" s="170"/>
      <c r="B187" s="174"/>
      <c r="C187" s="174"/>
      <c r="D187" s="174"/>
      <c r="E187" s="174"/>
      <c r="F187" s="174"/>
      <c r="G187" s="174"/>
    </row>
    <row r="188" spans="1:7" s="174" customFormat="1" ht="31.5" customHeight="1">
      <c r="A188" s="2" t="s">
        <v>394</v>
      </c>
      <c r="B188" s="828" t="s">
        <v>560</v>
      </c>
      <c r="C188" s="829"/>
      <c r="D188" s="829"/>
      <c r="E188" s="262">
        <v>3.52</v>
      </c>
      <c r="F188" s="72"/>
      <c r="G188"/>
    </row>
    <row r="189" spans="1:6" ht="27" customHeight="1">
      <c r="A189" s="2" t="s">
        <v>394</v>
      </c>
      <c r="B189" s="830" t="s">
        <v>619</v>
      </c>
      <c r="C189" s="783"/>
      <c r="D189" s="783"/>
      <c r="E189" s="258">
        <v>0.96</v>
      </c>
      <c r="F189" s="56"/>
    </row>
    <row r="190" ht="24.75" customHeight="1">
      <c r="F190" s="33"/>
    </row>
    <row r="191" spans="2:6" ht="15.75">
      <c r="B191" s="24" t="s">
        <v>947</v>
      </c>
      <c r="F191" s="33"/>
    </row>
    <row r="192" spans="1:6" ht="12.75">
      <c r="A192" s="2" t="s">
        <v>395</v>
      </c>
      <c r="B192" s="3" t="s">
        <v>948</v>
      </c>
      <c r="F192" s="33"/>
    </row>
    <row r="193" spans="1:7" ht="12.75">
      <c r="A193" s="2" t="s">
        <v>395</v>
      </c>
      <c r="B193" s="64"/>
      <c r="C193" s="34" t="s">
        <v>199</v>
      </c>
      <c r="D193" s="34" t="s">
        <v>200</v>
      </c>
      <c r="E193" s="14"/>
      <c r="F193" s="14"/>
      <c r="G193" s="53"/>
    </row>
    <row r="194" spans="1:8" ht="25.5">
      <c r="A194" s="2" t="s">
        <v>395</v>
      </c>
      <c r="B194" s="43" t="s">
        <v>949</v>
      </c>
      <c r="C194" s="34"/>
      <c r="D194" s="308" t="s">
        <v>262</v>
      </c>
      <c r="F194" s="30"/>
      <c r="H194" s="53"/>
    </row>
    <row r="195" spans="1:6" ht="12.75">
      <c r="A195" s="2" t="s">
        <v>395</v>
      </c>
      <c r="B195" s="9" t="s">
        <v>950</v>
      </c>
      <c r="C195" s="74"/>
      <c r="D195" s="333" t="s">
        <v>281</v>
      </c>
      <c r="F195" s="73"/>
    </row>
    <row r="196" spans="1:7" ht="12.75">
      <c r="A196" s="2" t="s">
        <v>395</v>
      </c>
      <c r="B196" s="64"/>
      <c r="C196" s="34" t="s">
        <v>199</v>
      </c>
      <c r="D196" s="34" t="s">
        <v>200</v>
      </c>
      <c r="E196" s="14"/>
      <c r="F196" s="14"/>
      <c r="G196" s="53"/>
    </row>
    <row r="197" spans="1:8" ht="25.5">
      <c r="A197" s="2" t="s">
        <v>395</v>
      </c>
      <c r="B197" s="8" t="s">
        <v>951</v>
      </c>
      <c r="C197" s="308" t="s">
        <v>278</v>
      </c>
      <c r="D197" s="34"/>
      <c r="F197" s="30"/>
      <c r="H197" s="53"/>
    </row>
    <row r="198" spans="1:6" ht="12.75">
      <c r="A198" s="2"/>
      <c r="B198" s="50"/>
      <c r="C198" s="94"/>
      <c r="D198" s="94"/>
      <c r="F198" s="30"/>
    </row>
    <row r="199" spans="1:6" ht="12.75">
      <c r="A199" s="2" t="s">
        <v>395</v>
      </c>
      <c r="B199" s="831" t="s">
        <v>524</v>
      </c>
      <c r="C199" s="806"/>
      <c r="D199" s="806"/>
      <c r="F199" s="30"/>
    </row>
    <row r="200" spans="1:6" ht="27" customHeight="1">
      <c r="A200" s="2" t="s">
        <v>395</v>
      </c>
      <c r="B200" s="195" t="s">
        <v>525</v>
      </c>
      <c r="C200" s="328" t="s">
        <v>282</v>
      </c>
      <c r="D200" s="94"/>
      <c r="F200" s="30"/>
    </row>
    <row r="201" spans="1:6" ht="12.75">
      <c r="A201" s="2" t="s">
        <v>395</v>
      </c>
      <c r="B201" s="195" t="s">
        <v>526</v>
      </c>
      <c r="C201" s="328" t="s">
        <v>262</v>
      </c>
      <c r="D201" s="94"/>
      <c r="F201" s="30"/>
    </row>
    <row r="202" spans="1:6" ht="12.75">
      <c r="A202" s="2" t="s">
        <v>395</v>
      </c>
      <c r="B202" s="195" t="s">
        <v>527</v>
      </c>
      <c r="C202" s="173"/>
      <c r="D202" s="94"/>
      <c r="F202" s="30"/>
    </row>
    <row r="203" spans="2:6" ht="12.75">
      <c r="B203" s="50"/>
      <c r="C203" s="94"/>
      <c r="D203" s="94"/>
      <c r="F203" s="30"/>
    </row>
    <row r="204" spans="1:6" ht="12.75">
      <c r="A204" s="2" t="s">
        <v>395</v>
      </c>
      <c r="B204" s="64"/>
      <c r="C204" s="34" t="s">
        <v>199</v>
      </c>
      <c r="D204" s="34" t="s">
        <v>200</v>
      </c>
      <c r="F204" s="30"/>
    </row>
    <row r="205" spans="1:6" ht="38.25">
      <c r="A205" s="2" t="s">
        <v>395</v>
      </c>
      <c r="B205" s="195" t="s">
        <v>528</v>
      </c>
      <c r="C205" s="308" t="s">
        <v>282</v>
      </c>
      <c r="D205" s="34"/>
      <c r="F205" s="30"/>
    </row>
    <row r="206" ht="12.75">
      <c r="F206" s="33"/>
    </row>
    <row r="207" spans="1:6" ht="12.75">
      <c r="A207" s="2" t="s">
        <v>396</v>
      </c>
      <c r="B207" s="3" t="s">
        <v>952</v>
      </c>
      <c r="F207" s="33"/>
    </row>
    <row r="208" spans="1:7" ht="12.75">
      <c r="A208" s="2" t="s">
        <v>396</v>
      </c>
      <c r="B208" s="64"/>
      <c r="C208" s="34" t="s">
        <v>199</v>
      </c>
      <c r="D208" s="34" t="s">
        <v>200</v>
      </c>
      <c r="E208" s="14"/>
      <c r="F208" s="14"/>
      <c r="G208" s="53"/>
    </row>
    <row r="209" spans="1:8" ht="25.5">
      <c r="A209" s="2" t="s">
        <v>396</v>
      </c>
      <c r="B209" s="43" t="s">
        <v>953</v>
      </c>
      <c r="C209" s="309"/>
      <c r="D209" s="309" t="s">
        <v>262</v>
      </c>
      <c r="F209" s="30"/>
      <c r="H209" s="53"/>
    </row>
    <row r="210" spans="1:6" ht="12.75">
      <c r="A210" s="2" t="s">
        <v>396</v>
      </c>
      <c r="B210" s="75" t="s">
        <v>620</v>
      </c>
      <c r="C210" s="335"/>
      <c r="D210" s="333"/>
      <c r="F210" s="33"/>
    </row>
    <row r="211" spans="1:6" ht="12.75">
      <c r="A211" s="2" t="s">
        <v>396</v>
      </c>
      <c r="B211" s="75" t="s">
        <v>621</v>
      </c>
      <c r="C211" s="335">
        <v>39753</v>
      </c>
      <c r="D211" s="333"/>
      <c r="F211" s="33"/>
    </row>
    <row r="212" spans="2:6" ht="12.75">
      <c r="B212" s="54"/>
      <c r="F212" s="33"/>
    </row>
    <row r="213" spans="1:7" ht="12.75">
      <c r="A213" s="2" t="s">
        <v>397</v>
      </c>
      <c r="B213" s="815"/>
      <c r="C213" s="816"/>
      <c r="D213" s="817"/>
      <c r="E213" s="34" t="s">
        <v>199</v>
      </c>
      <c r="F213" s="34" t="s">
        <v>200</v>
      </c>
      <c r="G213" s="53"/>
    </row>
    <row r="214" spans="1:8" ht="27.75" customHeight="1">
      <c r="A214" s="2" t="s">
        <v>397</v>
      </c>
      <c r="B214" s="832" t="s">
        <v>529</v>
      </c>
      <c r="C214" s="833"/>
      <c r="D214" s="834"/>
      <c r="E214" s="308" t="s">
        <v>262</v>
      </c>
      <c r="F214" s="34"/>
      <c r="H214" s="53"/>
    </row>
    <row r="215" ht="28.5" customHeight="1">
      <c r="F215" s="33"/>
    </row>
    <row r="216" spans="1:6" ht="12.75">
      <c r="A216" s="2" t="s">
        <v>398</v>
      </c>
      <c r="B216" s="55" t="s">
        <v>622</v>
      </c>
      <c r="F216" s="33"/>
    </row>
    <row r="217" spans="1:6" ht="25.5">
      <c r="A217" s="2" t="s">
        <v>398</v>
      </c>
      <c r="B217" s="43" t="s">
        <v>623</v>
      </c>
      <c r="C217" s="336">
        <v>39753</v>
      </c>
      <c r="D217" s="47"/>
      <c r="E217" s="33"/>
      <c r="F217" s="33"/>
    </row>
    <row r="218" spans="1:6" ht="12.75">
      <c r="A218" s="2" t="s">
        <v>398</v>
      </c>
      <c r="B218" s="75" t="s">
        <v>624</v>
      </c>
      <c r="C218" s="9"/>
      <c r="D218" s="47"/>
      <c r="E218" s="33"/>
      <c r="F218" s="33"/>
    </row>
    <row r="219" spans="1:6" ht="12.75">
      <c r="A219" s="2" t="s">
        <v>398</v>
      </c>
      <c r="B219" s="76" t="s">
        <v>625</v>
      </c>
      <c r="C219" s="77"/>
      <c r="D219" s="47"/>
      <c r="E219" s="33"/>
      <c r="F219" s="33"/>
    </row>
    <row r="220" spans="1:6" ht="12.75">
      <c r="A220" s="2"/>
      <c r="B220" s="78"/>
      <c r="C220" s="65"/>
      <c r="D220" s="47"/>
      <c r="E220" s="33"/>
      <c r="F220" s="33"/>
    </row>
    <row r="221" spans="2:6" ht="12.75">
      <c r="B221" s="33"/>
      <c r="C221" s="33"/>
      <c r="D221" s="33"/>
      <c r="E221" s="33"/>
      <c r="F221" s="33"/>
    </row>
    <row r="222" spans="1:6" ht="12.75">
      <c r="A222" s="2" t="s">
        <v>399</v>
      </c>
      <c r="B222" s="3" t="s">
        <v>477</v>
      </c>
      <c r="F222" s="33"/>
    </row>
    <row r="223" spans="1:6" ht="12.75">
      <c r="A223" s="2" t="s">
        <v>399</v>
      </c>
      <c r="B223" s="89" t="s">
        <v>1007</v>
      </c>
      <c r="C223" s="93"/>
      <c r="F223" s="33"/>
    </row>
    <row r="224" spans="1:6" ht="12.75">
      <c r="A224" s="2" t="s">
        <v>399</v>
      </c>
      <c r="B224" s="89" t="s">
        <v>1008</v>
      </c>
      <c r="C224" s="87"/>
      <c r="F224" s="33"/>
    </row>
    <row r="225" spans="1:6" ht="38.25">
      <c r="A225" s="2" t="s">
        <v>399</v>
      </c>
      <c r="B225" s="89" t="s">
        <v>345</v>
      </c>
      <c r="C225" s="337" t="s">
        <v>262</v>
      </c>
      <c r="F225" s="33"/>
    </row>
    <row r="226" spans="1:6" ht="12.75">
      <c r="A226" s="2" t="s">
        <v>399</v>
      </c>
      <c r="B226" s="76" t="s">
        <v>625</v>
      </c>
      <c r="C226" s="77"/>
      <c r="F226" s="33"/>
    </row>
    <row r="227" spans="1:6" ht="12.75">
      <c r="A227" s="2"/>
      <c r="B227" s="175"/>
      <c r="C227" s="176"/>
      <c r="F227" s="33"/>
    </row>
    <row r="228" spans="1:6" ht="12.75">
      <c r="A228" s="2" t="s">
        <v>399</v>
      </c>
      <c r="B228" s="820" t="s">
        <v>158</v>
      </c>
      <c r="C228" s="821"/>
      <c r="D228" s="93"/>
      <c r="F228" s="33"/>
    </row>
    <row r="229" spans="1:6" ht="12.75">
      <c r="A229" s="2" t="s">
        <v>399</v>
      </c>
      <c r="B229" s="820" t="s">
        <v>530</v>
      </c>
      <c r="C229" s="821"/>
      <c r="D229" s="603">
        <v>150</v>
      </c>
      <c r="F229" s="33"/>
    </row>
    <row r="230" spans="1:6" ht="12.75">
      <c r="A230" s="2" t="s">
        <v>399</v>
      </c>
      <c r="B230" s="820" t="s">
        <v>531</v>
      </c>
      <c r="C230" s="821"/>
      <c r="F230" s="33"/>
    </row>
    <row r="231" spans="1:6" ht="12.75">
      <c r="A231" s="2" t="s">
        <v>399</v>
      </c>
      <c r="B231" s="213" t="s">
        <v>532</v>
      </c>
      <c r="C231" s="335" t="s">
        <v>283</v>
      </c>
      <c r="F231" s="33"/>
    </row>
    <row r="232" spans="1:6" ht="12.75">
      <c r="A232" s="2" t="s">
        <v>399</v>
      </c>
      <c r="B232" s="213" t="s">
        <v>533</v>
      </c>
      <c r="C232" s="93"/>
      <c r="F232" s="33"/>
    </row>
    <row r="233" spans="1:6" ht="12.75">
      <c r="A233" s="2" t="s">
        <v>399</v>
      </c>
      <c r="B233" s="214" t="s">
        <v>534</v>
      </c>
      <c r="C233" s="93"/>
      <c r="D233" s="33"/>
      <c r="E233" s="33"/>
      <c r="F233" s="33"/>
    </row>
    <row r="234" ht="12.75">
      <c r="F234" s="33"/>
    </row>
    <row r="235" spans="1:6" ht="12.75">
      <c r="A235" s="2" t="s">
        <v>400</v>
      </c>
      <c r="B235" s="3" t="s">
        <v>954</v>
      </c>
      <c r="F235" s="33"/>
    </row>
    <row r="236" spans="1:6" ht="12.75">
      <c r="A236" s="2" t="s">
        <v>400</v>
      </c>
      <c r="B236" s="815"/>
      <c r="C236" s="816"/>
      <c r="D236" s="817"/>
      <c r="E236" s="34" t="s">
        <v>199</v>
      </c>
      <c r="F236" s="34" t="s">
        <v>200</v>
      </c>
    </row>
    <row r="237" spans="1:6" ht="29.25" customHeight="1">
      <c r="A237" s="2" t="s">
        <v>400</v>
      </c>
      <c r="B237" s="770" t="s">
        <v>955</v>
      </c>
      <c r="C237" s="818"/>
      <c r="D237" s="771"/>
      <c r="E237" s="308" t="s">
        <v>262</v>
      </c>
      <c r="F237" s="34"/>
    </row>
    <row r="238" spans="1:6" ht="12.75">
      <c r="A238" s="2" t="s">
        <v>400</v>
      </c>
      <c r="B238" s="825" t="s">
        <v>956</v>
      </c>
      <c r="C238" s="825"/>
      <c r="D238" s="338" t="s">
        <v>284</v>
      </c>
      <c r="F238" s="30"/>
    </row>
    <row r="239" ht="12.75">
      <c r="F239" s="33"/>
    </row>
    <row r="240" spans="1:6" ht="12.75">
      <c r="A240" s="2" t="s">
        <v>401</v>
      </c>
      <c r="B240" s="3" t="s">
        <v>957</v>
      </c>
      <c r="F240" s="33"/>
    </row>
    <row r="241" spans="1:6" ht="12.75">
      <c r="A241" s="2" t="s">
        <v>401</v>
      </c>
      <c r="B241" s="815"/>
      <c r="C241" s="816"/>
      <c r="D241" s="817"/>
      <c r="E241" s="34" t="s">
        <v>199</v>
      </c>
      <c r="F241" s="34" t="s">
        <v>200</v>
      </c>
    </row>
    <row r="242" spans="1:6" ht="45.75" customHeight="1">
      <c r="A242" s="2" t="s">
        <v>401</v>
      </c>
      <c r="B242" s="770" t="s">
        <v>807</v>
      </c>
      <c r="C242" s="818"/>
      <c r="D242" s="771"/>
      <c r="E242" s="308" t="s">
        <v>262</v>
      </c>
      <c r="F242" s="34"/>
    </row>
    <row r="243" ht="40.5" customHeight="1">
      <c r="F243" s="33"/>
    </row>
    <row r="244" spans="1:6" ht="12.75">
      <c r="A244" s="2" t="s">
        <v>402</v>
      </c>
      <c r="B244" s="228" t="s">
        <v>478</v>
      </c>
      <c r="C244" s="823" t="s">
        <v>155</v>
      </c>
      <c r="D244" s="824"/>
      <c r="E244" s="198" t="s">
        <v>1139</v>
      </c>
      <c r="F244" s="33"/>
    </row>
    <row r="245" ht="12.75">
      <c r="F245" s="33"/>
    </row>
    <row r="246" spans="2:6" ht="15.75">
      <c r="B246" s="24" t="s">
        <v>958</v>
      </c>
      <c r="F246" s="33"/>
    </row>
    <row r="247" spans="1:6" ht="12.75">
      <c r="A247" s="2" t="s">
        <v>403</v>
      </c>
      <c r="B247" s="3" t="s">
        <v>203</v>
      </c>
      <c r="F247" s="33"/>
    </row>
    <row r="248" spans="1:6" ht="12.75">
      <c r="A248" s="2" t="s">
        <v>403</v>
      </c>
      <c r="B248" s="815"/>
      <c r="C248" s="816"/>
      <c r="D248" s="817"/>
      <c r="E248" s="34" t="s">
        <v>199</v>
      </c>
      <c r="F248" s="34" t="s">
        <v>200</v>
      </c>
    </row>
    <row r="249" spans="1:6" ht="65.25" customHeight="1">
      <c r="A249" s="2" t="s">
        <v>403</v>
      </c>
      <c r="B249" s="770" t="s">
        <v>204</v>
      </c>
      <c r="C249" s="818"/>
      <c r="D249" s="771"/>
      <c r="E249" s="34"/>
      <c r="F249" s="308" t="s">
        <v>262</v>
      </c>
    </row>
    <row r="250" spans="1:6" ht="12.75">
      <c r="A250" s="2" t="s">
        <v>403</v>
      </c>
      <c r="B250" s="809" t="s">
        <v>205</v>
      </c>
      <c r="C250" s="809"/>
      <c r="D250" s="819"/>
      <c r="E250" s="94"/>
      <c r="F250" s="94"/>
    </row>
    <row r="251" spans="1:6" ht="12.75">
      <c r="A251" s="2" t="s">
        <v>403</v>
      </c>
      <c r="B251" s="768" t="s">
        <v>206</v>
      </c>
      <c r="C251" s="768"/>
      <c r="D251" s="768"/>
      <c r="E251" s="93"/>
      <c r="F251" s="94"/>
    </row>
    <row r="252" spans="1:6" ht="12.75">
      <c r="A252" s="2" t="s">
        <v>403</v>
      </c>
      <c r="B252" s="768" t="s">
        <v>207</v>
      </c>
      <c r="C252" s="768"/>
      <c r="D252" s="768"/>
      <c r="E252" s="93"/>
      <c r="F252" s="94"/>
    </row>
    <row r="253" spans="1:6" ht="12.75">
      <c r="A253" s="2" t="s">
        <v>403</v>
      </c>
      <c r="B253" s="768" t="s">
        <v>208</v>
      </c>
      <c r="C253" s="768"/>
      <c r="D253" s="768"/>
      <c r="E253" s="93"/>
      <c r="F253" s="94"/>
    </row>
    <row r="254" spans="1:6" ht="12.75">
      <c r="A254" s="2" t="s">
        <v>403</v>
      </c>
      <c r="B254" s="768" t="s">
        <v>209</v>
      </c>
      <c r="C254" s="768"/>
      <c r="D254" s="768"/>
      <c r="E254" s="93"/>
      <c r="F254" s="94"/>
    </row>
    <row r="255" spans="1:6" ht="12.75">
      <c r="A255" s="2" t="s">
        <v>403</v>
      </c>
      <c r="B255" s="822" t="s">
        <v>9</v>
      </c>
      <c r="C255" s="822"/>
      <c r="D255" s="822"/>
      <c r="E255" s="94"/>
      <c r="F255" s="94"/>
    </row>
    <row r="256" spans="1:6" ht="12.75">
      <c r="A256" s="2" t="s">
        <v>403</v>
      </c>
      <c r="B256" s="768" t="s">
        <v>210</v>
      </c>
      <c r="C256" s="768"/>
      <c r="D256" s="768"/>
      <c r="E256" s="95"/>
      <c r="F256" s="94"/>
    </row>
    <row r="257" spans="1:6" ht="12.75">
      <c r="A257" s="2" t="s">
        <v>403</v>
      </c>
      <c r="B257" s="807" t="s">
        <v>211</v>
      </c>
      <c r="C257" s="807"/>
      <c r="D257" s="807"/>
      <c r="E257" s="96"/>
      <c r="F257" s="94"/>
    </row>
    <row r="258" spans="1:6" ht="12.75">
      <c r="A258" s="2" t="s">
        <v>403</v>
      </c>
      <c r="B258" s="808" t="s">
        <v>212</v>
      </c>
      <c r="C258" s="809"/>
      <c r="D258" s="809"/>
      <c r="E258" s="810"/>
      <c r="F258" s="811"/>
    </row>
    <row r="259" spans="1:6" ht="12.75">
      <c r="A259" s="2"/>
      <c r="B259" s="812"/>
      <c r="C259" s="813"/>
      <c r="D259" s="813"/>
      <c r="E259" s="813"/>
      <c r="F259" s="814"/>
    </row>
    <row r="260" ht="12.75">
      <c r="F260" s="33"/>
    </row>
    <row r="261" spans="1:6" ht="12.75">
      <c r="A261" s="2" t="s">
        <v>404</v>
      </c>
      <c r="B261" s="3" t="s">
        <v>959</v>
      </c>
      <c r="F261" s="33"/>
    </row>
    <row r="262" spans="1:6" ht="12.75">
      <c r="A262" s="2" t="s">
        <v>404</v>
      </c>
      <c r="B262" s="815"/>
      <c r="C262" s="816"/>
      <c r="D262" s="817"/>
      <c r="E262" s="34" t="s">
        <v>199</v>
      </c>
      <c r="F262" s="34" t="s">
        <v>200</v>
      </c>
    </row>
    <row r="263" spans="1:6" ht="63" customHeight="1">
      <c r="A263" s="2" t="s">
        <v>404</v>
      </c>
      <c r="B263" s="770" t="s">
        <v>535</v>
      </c>
      <c r="C263" s="818"/>
      <c r="D263" s="771"/>
      <c r="E263" s="34"/>
      <c r="F263" s="308" t="s">
        <v>262</v>
      </c>
    </row>
    <row r="264" spans="1:5" ht="12.75">
      <c r="A264" s="2" t="s">
        <v>404</v>
      </c>
      <c r="B264" s="809" t="s">
        <v>205</v>
      </c>
      <c r="C264" s="809"/>
      <c r="D264" s="819"/>
      <c r="E264" s="94"/>
    </row>
    <row r="265" spans="1:5" ht="12.75">
      <c r="A265" s="2" t="s">
        <v>404</v>
      </c>
      <c r="B265" s="768" t="s">
        <v>213</v>
      </c>
      <c r="C265" s="768"/>
      <c r="D265" s="768"/>
      <c r="E265" s="93"/>
    </row>
    <row r="266" spans="1:5" ht="12.75">
      <c r="A266" s="2" t="s">
        <v>404</v>
      </c>
      <c r="B266" s="768" t="s">
        <v>214</v>
      </c>
      <c r="C266" s="768"/>
      <c r="D266" s="768"/>
      <c r="E266" s="93"/>
    </row>
    <row r="267" ht="12.75">
      <c r="F267" s="33"/>
    </row>
    <row r="268" spans="1:7" ht="12.75">
      <c r="A268" s="2" t="s">
        <v>404</v>
      </c>
      <c r="B268" s="806" t="s">
        <v>536</v>
      </c>
      <c r="C268" s="806"/>
      <c r="D268" s="806"/>
      <c r="E268" s="806"/>
      <c r="F268" s="806"/>
      <c r="G268" s="806"/>
    </row>
    <row r="269" spans="1:6" ht="12.75">
      <c r="A269" s="2" t="s">
        <v>404</v>
      </c>
      <c r="B269" s="215" t="s">
        <v>199</v>
      </c>
      <c r="C269" s="215" t="s">
        <v>200</v>
      </c>
      <c r="F269" s="33"/>
    </row>
    <row r="270" spans="1:3" ht="12.75">
      <c r="A270" s="2" t="s">
        <v>404</v>
      </c>
      <c r="B270" s="215"/>
      <c r="C270" s="339" t="s">
        <v>262</v>
      </c>
    </row>
  </sheetData>
  <sheetProtection/>
  <mergeCells count="104">
    <mergeCell ref="B25:C25"/>
    <mergeCell ref="B26:C26"/>
    <mergeCell ref="B105:G105"/>
    <mergeCell ref="B101:D101"/>
    <mergeCell ref="B102:D102"/>
    <mergeCell ref="B103:D103"/>
    <mergeCell ref="B58:D58"/>
    <mergeCell ref="B30:C30"/>
    <mergeCell ref="B31:C31"/>
    <mergeCell ref="B32:C32"/>
    <mergeCell ref="B264:D264"/>
    <mergeCell ref="B125:F125"/>
    <mergeCell ref="B169:F169"/>
    <mergeCell ref="B61:D61"/>
    <mergeCell ref="D140:E140"/>
    <mergeCell ref="B257:D257"/>
    <mergeCell ref="B214:D214"/>
    <mergeCell ref="B199:D199"/>
    <mergeCell ref="B254:D254"/>
    <mergeCell ref="B63:F63"/>
    <mergeCell ref="B56:D56"/>
    <mergeCell ref="B39:F39"/>
    <mergeCell ref="B34:F34"/>
    <mergeCell ref="B19:D19"/>
    <mergeCell ref="B262:D262"/>
    <mergeCell ref="B250:D250"/>
    <mergeCell ref="B188:D188"/>
    <mergeCell ref="B189:D189"/>
    <mergeCell ref="B213:D213"/>
    <mergeCell ref="B256:D256"/>
    <mergeCell ref="B14:D14"/>
    <mergeCell ref="B15:D15"/>
    <mergeCell ref="B17:F17"/>
    <mergeCell ref="B186:C186"/>
    <mergeCell ref="B35:C35"/>
    <mergeCell ref="B20:D20"/>
    <mergeCell ref="B21:D21"/>
    <mergeCell ref="B22:D22"/>
    <mergeCell ref="B23:D23"/>
    <mergeCell ref="B37:C37"/>
    <mergeCell ref="A1:F1"/>
    <mergeCell ref="B5:D5"/>
    <mergeCell ref="B6:D6"/>
    <mergeCell ref="B8:D8"/>
    <mergeCell ref="B4:F4"/>
    <mergeCell ref="B36:C36"/>
    <mergeCell ref="B18:D18"/>
    <mergeCell ref="B9:D9"/>
    <mergeCell ref="B11:D11"/>
    <mergeCell ref="B12:D12"/>
    <mergeCell ref="B152:F152"/>
    <mergeCell ref="B175:E175"/>
    <mergeCell ref="C92:G92"/>
    <mergeCell ref="B100:G100"/>
    <mergeCell ref="B120:D120"/>
    <mergeCell ref="B135:F135"/>
    <mergeCell ref="B123:F123"/>
    <mergeCell ref="B122:F122"/>
    <mergeCell ref="B137:F137"/>
    <mergeCell ref="D139:E139"/>
    <mergeCell ref="C132:E132"/>
    <mergeCell ref="B55:F55"/>
    <mergeCell ref="B59:D59"/>
    <mergeCell ref="B90:D90"/>
    <mergeCell ref="B89:D89"/>
    <mergeCell ref="B57:D57"/>
    <mergeCell ref="B119:D119"/>
    <mergeCell ref="B91:F91"/>
    <mergeCell ref="B115:F115"/>
    <mergeCell ref="B60:D60"/>
    <mergeCell ref="B177:F177"/>
    <mergeCell ref="B170:D170"/>
    <mergeCell ref="B171:D171"/>
    <mergeCell ref="B173:D173"/>
    <mergeCell ref="B174:D174"/>
    <mergeCell ref="B172:D172"/>
    <mergeCell ref="B182:C182"/>
    <mergeCell ref="B183:C183"/>
    <mergeCell ref="B185:C185"/>
    <mergeCell ref="B184:C184"/>
    <mergeCell ref="B178:C178"/>
    <mergeCell ref="B179:C179"/>
    <mergeCell ref="B180:C180"/>
    <mergeCell ref="B181:C181"/>
    <mergeCell ref="B268:G268"/>
    <mergeCell ref="B236:D236"/>
    <mergeCell ref="B237:D237"/>
    <mergeCell ref="B238:C238"/>
    <mergeCell ref="B241:D241"/>
    <mergeCell ref="B266:D266"/>
    <mergeCell ref="B265:D265"/>
    <mergeCell ref="B258:F259"/>
    <mergeCell ref="B255:D255"/>
    <mergeCell ref="B248:D248"/>
    <mergeCell ref="B263:D263"/>
    <mergeCell ref="B242:D242"/>
    <mergeCell ref="B253:D253"/>
    <mergeCell ref="C244:D244"/>
    <mergeCell ref="B228:C228"/>
    <mergeCell ref="B229:C229"/>
    <mergeCell ref="B230:C230"/>
    <mergeCell ref="B251:D251"/>
    <mergeCell ref="B252:D252"/>
    <mergeCell ref="B249:D249"/>
  </mergeCells>
  <printOptions/>
  <pageMargins left="0.75" right="0.75" top="1" bottom="1" header="0.5" footer="0.5"/>
  <pageSetup fitToHeight="10" fitToWidth="1" horizontalDpi="600" verticalDpi="600" orientation="portrait" scale="91" r:id="rId2"/>
  <headerFooter alignWithMargins="0">
    <oddHeader>&amp;CCommon Data Set 2008-09</oddHeader>
    <oddFooter>&amp;C&amp;A&amp;RPage &amp;P</oddFooter>
  </headerFooter>
  <drawing r:id="rId1"/>
</worksheet>
</file>

<file path=xl/worksheets/sheet17.xml><?xml version="1.0" encoding="utf-8"?>
<worksheet xmlns="http://schemas.openxmlformats.org/spreadsheetml/2006/main" xmlns:r="http://schemas.openxmlformats.org/officeDocument/2006/relationships">
  <sheetPr codeName="Sheet17">
    <tabColor rgb="FF0070C0"/>
    <pageSetUpPr fitToPage="1"/>
  </sheetPr>
  <dimension ref="A1:K270"/>
  <sheetViews>
    <sheetView zoomScalePageLayoutView="0" workbookViewId="0" topLeftCell="A1">
      <selection activeCell="I3" sqref="I3"/>
    </sheetView>
  </sheetViews>
  <sheetFormatPr defaultColWidth="9.140625" defaultRowHeight="12.75"/>
  <cols>
    <col min="1" max="1" width="4.421875" style="1" customWidth="1"/>
    <col min="2" max="2" width="27.00390625" style="0" customWidth="1"/>
    <col min="3" max="6" width="14.7109375" style="0" customWidth="1"/>
  </cols>
  <sheetData>
    <row r="1" spans="1:6" ht="18">
      <c r="A1" s="772" t="s">
        <v>1059</v>
      </c>
      <c r="B1" s="884"/>
      <c r="C1" s="884"/>
      <c r="D1" s="884"/>
      <c r="E1" s="884"/>
      <c r="F1" s="884"/>
    </row>
    <row r="2" ht="12.75">
      <c r="A2" s="499" t="s">
        <v>285</v>
      </c>
    </row>
    <row r="3" spans="1:2" s="283" customFormat="1" ht="15.75">
      <c r="A3" s="281"/>
      <c r="B3" s="340" t="s">
        <v>1060</v>
      </c>
    </row>
    <row r="4" spans="1:6" s="283" customFormat="1" ht="93" customHeight="1">
      <c r="A4" s="286" t="s">
        <v>384</v>
      </c>
      <c r="B4" s="1025" t="s">
        <v>293</v>
      </c>
      <c r="C4" s="1026"/>
      <c r="D4" s="1026"/>
      <c r="E4" s="1026"/>
      <c r="F4" s="1027"/>
    </row>
    <row r="5" spans="1:5" s="283" customFormat="1" ht="12.75">
      <c r="A5" s="286" t="s">
        <v>384</v>
      </c>
      <c r="B5" s="927" t="s">
        <v>960</v>
      </c>
      <c r="C5" s="1004"/>
      <c r="D5" s="928"/>
      <c r="E5" s="341"/>
    </row>
    <row r="6" spans="1:5" s="283" customFormat="1" ht="12.75">
      <c r="A6" s="286" t="s">
        <v>384</v>
      </c>
      <c r="B6" s="1022" t="s">
        <v>961</v>
      </c>
      <c r="C6" s="1023"/>
      <c r="D6" s="919"/>
      <c r="E6" s="342"/>
    </row>
    <row r="7" spans="1:5" s="283" customFormat="1" ht="12.75">
      <c r="A7" s="286"/>
      <c r="B7" s="343"/>
      <c r="C7" s="344"/>
      <c r="D7" s="344"/>
      <c r="E7" s="343"/>
    </row>
    <row r="8" spans="1:5" s="283" customFormat="1" ht="12.75">
      <c r="A8" s="286" t="s">
        <v>384</v>
      </c>
      <c r="B8" s="1022" t="s">
        <v>962</v>
      </c>
      <c r="C8" s="1023"/>
      <c r="D8" s="919"/>
      <c r="E8" s="342"/>
    </row>
    <row r="9" spans="1:5" s="283" customFormat="1" ht="12.75">
      <c r="A9" s="286" t="s">
        <v>384</v>
      </c>
      <c r="B9" s="1022" t="s">
        <v>563</v>
      </c>
      <c r="C9" s="1023"/>
      <c r="D9" s="919"/>
      <c r="E9" s="342"/>
    </row>
    <row r="10" spans="1:5" s="283" customFormat="1" ht="12.75">
      <c r="A10" s="286"/>
      <c r="B10" s="343"/>
      <c r="C10" s="345"/>
      <c r="D10" s="345"/>
      <c r="E10" s="343"/>
    </row>
    <row r="11" spans="1:5" s="283" customFormat="1" ht="12.75">
      <c r="A11" s="286" t="s">
        <v>384</v>
      </c>
      <c r="B11" s="1022" t="s">
        <v>551</v>
      </c>
      <c r="C11" s="1023"/>
      <c r="D11" s="919"/>
      <c r="E11" s="342"/>
    </row>
    <row r="12" spans="1:5" s="283" customFormat="1" ht="12.75">
      <c r="A12" s="286" t="s">
        <v>384</v>
      </c>
      <c r="B12" s="1024" t="s">
        <v>552</v>
      </c>
      <c r="C12" s="1023"/>
      <c r="D12" s="919"/>
      <c r="E12" s="342"/>
    </row>
    <row r="13" spans="1:5" s="283" customFormat="1" ht="12.75">
      <c r="A13" s="286"/>
      <c r="B13" s="343"/>
      <c r="C13" s="345"/>
      <c r="D13" s="345"/>
      <c r="E13" s="343"/>
    </row>
    <row r="14" spans="1:5" s="283" customFormat="1" ht="12.75">
      <c r="A14" s="286" t="s">
        <v>384</v>
      </c>
      <c r="B14" s="1022" t="s">
        <v>553</v>
      </c>
      <c r="C14" s="1023"/>
      <c r="D14" s="919"/>
      <c r="E14" s="342"/>
    </row>
    <row r="15" spans="1:5" s="283" customFormat="1" ht="12.75">
      <c r="A15" s="286" t="s">
        <v>384</v>
      </c>
      <c r="B15" s="1024" t="s">
        <v>554</v>
      </c>
      <c r="C15" s="1023"/>
      <c r="D15" s="919"/>
      <c r="E15" s="342"/>
    </row>
    <row r="16" s="283" customFormat="1" ht="12.75">
      <c r="A16" s="281"/>
    </row>
    <row r="17" spans="1:6" s="283" customFormat="1" ht="29.25" customHeight="1">
      <c r="A17" s="286" t="s">
        <v>385</v>
      </c>
      <c r="B17" s="1025" t="s">
        <v>555</v>
      </c>
      <c r="C17" s="1026"/>
      <c r="D17" s="1026"/>
      <c r="E17" s="1026"/>
      <c r="F17" s="1027"/>
    </row>
    <row r="18" spans="1:6" s="283" customFormat="1" ht="12.75">
      <c r="A18" s="286"/>
      <c r="B18" s="1034"/>
      <c r="C18" s="1035"/>
      <c r="D18" s="1035"/>
      <c r="E18" s="346" t="s">
        <v>199</v>
      </c>
      <c r="F18" s="346" t="s">
        <v>200</v>
      </c>
    </row>
    <row r="19" spans="1:6" s="283" customFormat="1" ht="12.75">
      <c r="A19" s="286" t="s">
        <v>385</v>
      </c>
      <c r="B19" s="1028" t="s">
        <v>1061</v>
      </c>
      <c r="C19" s="1028"/>
      <c r="D19" s="1028"/>
      <c r="E19" s="346"/>
      <c r="F19" s="346"/>
    </row>
    <row r="20" spans="1:6" s="283" customFormat="1" ht="12.75">
      <c r="A20" s="286" t="s">
        <v>385</v>
      </c>
      <c r="B20" s="1029" t="s">
        <v>4</v>
      </c>
      <c r="C20" s="1029"/>
      <c r="D20" s="1029"/>
      <c r="E20" s="347"/>
      <c r="F20" s="345"/>
    </row>
    <row r="21" spans="1:6" s="283" customFormat="1" ht="12.75">
      <c r="A21" s="286" t="s">
        <v>385</v>
      </c>
      <c r="B21" s="1030" t="s">
        <v>294</v>
      </c>
      <c r="C21" s="1031"/>
      <c r="D21" s="1032"/>
      <c r="E21" s="348"/>
      <c r="F21" s="345"/>
    </row>
    <row r="22" spans="1:6" s="283" customFormat="1" ht="12.75">
      <c r="A22" s="286" t="s">
        <v>385</v>
      </c>
      <c r="B22" s="1033" t="s">
        <v>138</v>
      </c>
      <c r="C22" s="1033"/>
      <c r="D22" s="1033"/>
      <c r="E22" s="348"/>
      <c r="F22" s="345"/>
    </row>
    <row r="23" spans="1:5" s="283" customFormat="1" ht="12.75">
      <c r="A23" s="286" t="s">
        <v>385</v>
      </c>
      <c r="B23" s="1033" t="s">
        <v>139</v>
      </c>
      <c r="C23" s="1033"/>
      <c r="D23" s="1033"/>
      <c r="E23" s="348"/>
    </row>
    <row r="24" spans="1:5" s="283" customFormat="1" ht="12.75">
      <c r="A24" s="286" t="s">
        <v>385</v>
      </c>
      <c r="B24" s="349" t="s">
        <v>421</v>
      </c>
      <c r="C24" s="350"/>
      <c r="D24" s="350"/>
      <c r="E24" s="351"/>
    </row>
    <row r="25" spans="1:5" s="283" customFormat="1" ht="12.75">
      <c r="A25" s="286" t="s">
        <v>385</v>
      </c>
      <c r="B25" s="1037" t="s">
        <v>422</v>
      </c>
      <c r="C25" s="1038"/>
      <c r="D25" s="350"/>
      <c r="E25" s="351"/>
    </row>
    <row r="26" spans="1:5" s="283" customFormat="1" ht="12.75">
      <c r="A26" s="286" t="s">
        <v>385</v>
      </c>
      <c r="B26" s="1037" t="s">
        <v>423</v>
      </c>
      <c r="C26" s="1038"/>
      <c r="D26" s="350"/>
      <c r="E26" s="351"/>
    </row>
    <row r="27" spans="1:4" s="283" customFormat="1" ht="12.75">
      <c r="A27" s="281"/>
      <c r="B27" s="352"/>
      <c r="C27" s="352"/>
      <c r="D27" s="352"/>
    </row>
    <row r="28" spans="1:2" s="283" customFormat="1" ht="15.75">
      <c r="A28" s="353"/>
      <c r="B28" s="340" t="s">
        <v>1062</v>
      </c>
    </row>
    <row r="29" spans="1:2" s="283" customFormat="1" ht="12.75">
      <c r="A29" s="286" t="s">
        <v>383</v>
      </c>
      <c r="B29" s="282" t="s">
        <v>474</v>
      </c>
    </row>
    <row r="30" spans="1:6" s="283" customFormat="1" ht="25.5" customHeight="1">
      <c r="A30" s="286" t="s">
        <v>383</v>
      </c>
      <c r="B30" s="782" t="s">
        <v>1063</v>
      </c>
      <c r="C30" s="782"/>
      <c r="D30" s="346"/>
      <c r="F30" s="345"/>
    </row>
    <row r="31" spans="1:6" s="283" customFormat="1" ht="24.75" customHeight="1">
      <c r="A31" s="286" t="s">
        <v>383</v>
      </c>
      <c r="B31" s="782" t="s">
        <v>140</v>
      </c>
      <c r="C31" s="782"/>
      <c r="D31" s="346"/>
      <c r="F31" s="345"/>
    </row>
    <row r="32" spans="1:6" s="283" customFormat="1" ht="12.75" customHeight="1">
      <c r="A32" s="286" t="s">
        <v>383</v>
      </c>
      <c r="B32" s="782" t="s">
        <v>141</v>
      </c>
      <c r="C32" s="782"/>
      <c r="D32" s="346"/>
      <c r="F32" s="345"/>
    </row>
    <row r="33" s="283" customFormat="1" ht="12.75">
      <c r="A33" s="281"/>
    </row>
    <row r="34" spans="1:6" s="283" customFormat="1" ht="29.25" customHeight="1">
      <c r="A34" s="286" t="s">
        <v>386</v>
      </c>
      <c r="B34" s="1036" t="s">
        <v>876</v>
      </c>
      <c r="C34" s="1036"/>
      <c r="D34" s="1036"/>
      <c r="E34" s="1036"/>
      <c r="F34" s="1027"/>
    </row>
    <row r="35" spans="1:6" s="283" customFormat="1" ht="12.75">
      <c r="A35" s="286" t="s">
        <v>386</v>
      </c>
      <c r="B35" s="782" t="s">
        <v>142</v>
      </c>
      <c r="C35" s="782"/>
      <c r="D35" s="346"/>
      <c r="F35" s="345"/>
    </row>
    <row r="36" spans="1:6" s="283" customFormat="1" ht="12.75">
      <c r="A36" s="286" t="s">
        <v>386</v>
      </c>
      <c r="B36" s="782" t="s">
        <v>143</v>
      </c>
      <c r="C36" s="782"/>
      <c r="D36" s="346"/>
      <c r="F36" s="345"/>
    </row>
    <row r="37" spans="1:6" s="283" customFormat="1" ht="12.75" customHeight="1">
      <c r="A37" s="286" t="s">
        <v>386</v>
      </c>
      <c r="B37" s="782" t="s">
        <v>144</v>
      </c>
      <c r="C37" s="782"/>
      <c r="D37" s="346"/>
      <c r="F37" s="345"/>
    </row>
    <row r="38" s="283" customFormat="1" ht="12.75">
      <c r="A38" s="281"/>
    </row>
    <row r="39" spans="1:6" s="283" customFormat="1" ht="54.75" customHeight="1">
      <c r="A39" s="286" t="s">
        <v>387</v>
      </c>
      <c r="B39" s="1025" t="s">
        <v>295</v>
      </c>
      <c r="C39" s="1026"/>
      <c r="D39" s="1026"/>
      <c r="E39" s="1026"/>
      <c r="F39" s="1027"/>
    </row>
    <row r="40" spans="1:6" s="283" customFormat="1" ht="24">
      <c r="A40" s="286" t="s">
        <v>387</v>
      </c>
      <c r="B40" s="354"/>
      <c r="C40" s="355" t="s">
        <v>877</v>
      </c>
      <c r="D40" s="356" t="s">
        <v>878</v>
      </c>
      <c r="E40" s="357"/>
      <c r="F40" s="351"/>
    </row>
    <row r="41" spans="1:6" s="283" customFormat="1" ht="12.75">
      <c r="A41" s="286" t="s">
        <v>387</v>
      </c>
      <c r="B41" s="358" t="s">
        <v>879</v>
      </c>
      <c r="C41" s="346"/>
      <c r="D41" s="359"/>
      <c r="F41" s="351"/>
    </row>
    <row r="42" spans="1:6" s="283" customFormat="1" ht="12.75">
      <c r="A42" s="286" t="s">
        <v>387</v>
      </c>
      <c r="B42" s="358" t="s">
        <v>880</v>
      </c>
      <c r="C42" s="346"/>
      <c r="D42" s="359"/>
      <c r="F42" s="351"/>
    </row>
    <row r="43" spans="1:6" s="283" customFormat="1" ht="12.75">
      <c r="A43" s="286" t="s">
        <v>387</v>
      </c>
      <c r="B43" s="358" t="s">
        <v>881</v>
      </c>
      <c r="C43" s="346"/>
      <c r="D43" s="359"/>
      <c r="F43" s="351"/>
    </row>
    <row r="44" spans="1:6" s="283" customFormat="1" ht="12.75">
      <c r="A44" s="286" t="s">
        <v>387</v>
      </c>
      <c r="B44" s="358" t="s">
        <v>882</v>
      </c>
      <c r="C44" s="346"/>
      <c r="D44" s="359"/>
      <c r="F44" s="351"/>
    </row>
    <row r="45" spans="1:6" s="283" customFormat="1" ht="25.5">
      <c r="A45" s="286" t="s">
        <v>387</v>
      </c>
      <c r="B45" s="360" t="s">
        <v>475</v>
      </c>
      <c r="C45" s="346"/>
      <c r="D45" s="359"/>
      <c r="F45" s="351"/>
    </row>
    <row r="46" spans="1:6" s="283" customFormat="1" ht="12.75">
      <c r="A46" s="286" t="s">
        <v>387</v>
      </c>
      <c r="B46" s="358" t="s">
        <v>883</v>
      </c>
      <c r="C46" s="346"/>
      <c r="D46" s="359"/>
      <c r="F46" s="351"/>
    </row>
    <row r="47" spans="1:6" s="283" customFormat="1" ht="12.75">
      <c r="A47" s="286" t="s">
        <v>387</v>
      </c>
      <c r="B47" s="358" t="s">
        <v>884</v>
      </c>
      <c r="C47" s="346"/>
      <c r="D47" s="359"/>
      <c r="F47" s="351"/>
    </row>
    <row r="48" spans="1:6" s="283" customFormat="1" ht="12.75">
      <c r="A48" s="286" t="s">
        <v>387</v>
      </c>
      <c r="B48" s="358" t="s">
        <v>885</v>
      </c>
      <c r="C48" s="346"/>
      <c r="D48" s="359"/>
      <c r="F48" s="351"/>
    </row>
    <row r="49" spans="1:6" s="283" customFormat="1" ht="13.5" thickBot="1">
      <c r="A49" s="286" t="s">
        <v>387</v>
      </c>
      <c r="B49" s="361" t="s">
        <v>886</v>
      </c>
      <c r="C49" s="346"/>
      <c r="D49" s="359"/>
      <c r="F49" s="351"/>
    </row>
    <row r="50" spans="1:6" s="283" customFormat="1" ht="13.5" thickBot="1">
      <c r="A50" s="286" t="s">
        <v>387</v>
      </c>
      <c r="B50" s="362" t="s">
        <v>1038</v>
      </c>
      <c r="C50" s="359"/>
      <c r="D50" s="359"/>
      <c r="F50" s="351"/>
    </row>
    <row r="51" spans="1:6" s="283" customFormat="1" ht="13.5" thickBot="1">
      <c r="A51" s="286" t="s">
        <v>387</v>
      </c>
      <c r="B51" s="362" t="s">
        <v>1039</v>
      </c>
      <c r="C51" s="359"/>
      <c r="D51" s="359"/>
      <c r="F51" s="351"/>
    </row>
    <row r="52" spans="1:6" s="283" customFormat="1" ht="12.75">
      <c r="A52" s="286" t="s">
        <v>387</v>
      </c>
      <c r="B52" s="363" t="s">
        <v>379</v>
      </c>
      <c r="C52" s="346"/>
      <c r="D52" s="359"/>
      <c r="F52" s="351"/>
    </row>
    <row r="53" s="283" customFormat="1" ht="12.75">
      <c r="A53" s="281"/>
    </row>
    <row r="54" spans="1:2" s="283" customFormat="1" ht="15.75">
      <c r="A54" s="281"/>
      <c r="B54" s="364" t="s">
        <v>887</v>
      </c>
    </row>
    <row r="55" spans="1:6" s="283" customFormat="1" ht="38.25" customHeight="1">
      <c r="A55" s="286" t="s">
        <v>388</v>
      </c>
      <c r="B55" s="1039" t="s">
        <v>380</v>
      </c>
      <c r="C55" s="1040"/>
      <c r="D55" s="1040"/>
      <c r="E55" s="1040"/>
      <c r="F55" s="1027"/>
    </row>
    <row r="56" spans="1:6" s="283" customFormat="1" ht="12.75">
      <c r="A56" s="286" t="s">
        <v>388</v>
      </c>
      <c r="B56" s="1028" t="s">
        <v>381</v>
      </c>
      <c r="C56" s="1028"/>
      <c r="D56" s="1028"/>
      <c r="E56" s="365"/>
      <c r="F56" s="345"/>
    </row>
    <row r="57" spans="1:6" s="283" customFormat="1" ht="12.75">
      <c r="A57" s="286" t="s">
        <v>388</v>
      </c>
      <c r="B57" s="782" t="s">
        <v>176</v>
      </c>
      <c r="C57" s="782"/>
      <c r="D57" s="782"/>
      <c r="E57" s="366"/>
      <c r="F57" s="345"/>
    </row>
    <row r="58" spans="1:6" s="283" customFormat="1" ht="12.75">
      <c r="A58" s="286" t="s">
        <v>388</v>
      </c>
      <c r="B58" s="782" t="s">
        <v>178</v>
      </c>
      <c r="C58" s="782"/>
      <c r="D58" s="782"/>
      <c r="E58" s="365"/>
      <c r="F58" s="345"/>
    </row>
    <row r="59" spans="1:6" s="283" customFormat="1" ht="12.75">
      <c r="A59" s="286" t="s">
        <v>388</v>
      </c>
      <c r="B59" s="782" t="s">
        <v>177</v>
      </c>
      <c r="C59" s="782"/>
      <c r="D59" s="782"/>
      <c r="E59" s="365"/>
      <c r="F59" s="345"/>
    </row>
    <row r="60" spans="1:6" s="283" customFormat="1" ht="12.75">
      <c r="A60" s="286" t="s">
        <v>388</v>
      </c>
      <c r="B60" s="1049" t="s">
        <v>382</v>
      </c>
      <c r="C60" s="1049"/>
      <c r="D60" s="1049"/>
      <c r="E60" s="367"/>
      <c r="F60" s="345"/>
    </row>
    <row r="61" spans="1:5" s="283" customFormat="1" ht="12.75">
      <c r="A61" s="281"/>
      <c r="B61" s="1050"/>
      <c r="C61" s="1029"/>
      <c r="D61" s="1029"/>
      <c r="E61" s="368"/>
    </row>
    <row r="62" spans="1:4" s="283" customFormat="1" ht="12.75">
      <c r="A62" s="281"/>
      <c r="B62" s="352"/>
      <c r="C62" s="352"/>
      <c r="D62" s="352"/>
    </row>
    <row r="63" spans="1:6" s="283" customFormat="1" ht="28.5" customHeight="1">
      <c r="A63" s="286" t="s">
        <v>389</v>
      </c>
      <c r="B63" s="1051" t="s">
        <v>888</v>
      </c>
      <c r="C63" s="1051"/>
      <c r="D63" s="1051"/>
      <c r="E63" s="1051"/>
      <c r="F63" s="1052"/>
    </row>
    <row r="64" spans="1:6" s="283" customFormat="1" ht="25.5">
      <c r="A64" s="286" t="s">
        <v>389</v>
      </c>
      <c r="B64" s="369"/>
      <c r="C64" s="365" t="s">
        <v>889</v>
      </c>
      <c r="D64" s="365" t="s">
        <v>890</v>
      </c>
      <c r="E64" s="365" t="s">
        <v>891</v>
      </c>
      <c r="F64" s="365" t="s">
        <v>892</v>
      </c>
    </row>
    <row r="65" spans="1:6" s="283" customFormat="1" ht="15">
      <c r="A65" s="286" t="s">
        <v>389</v>
      </c>
      <c r="B65" s="370" t="s">
        <v>893</v>
      </c>
      <c r="C65" s="371"/>
      <c r="D65" s="371"/>
      <c r="E65" s="371"/>
      <c r="F65" s="372"/>
    </row>
    <row r="66" spans="1:6" s="283" customFormat="1" ht="25.5">
      <c r="A66" s="286" t="s">
        <v>389</v>
      </c>
      <c r="B66" s="373" t="s">
        <v>424</v>
      </c>
      <c r="C66" s="346"/>
      <c r="D66" s="346"/>
      <c r="E66" s="346"/>
      <c r="F66" s="346"/>
    </row>
    <row r="67" spans="1:6" s="283" customFormat="1" ht="12.75">
      <c r="A67" s="286" t="s">
        <v>389</v>
      </c>
      <c r="B67" s="374" t="s">
        <v>894</v>
      </c>
      <c r="C67" s="346"/>
      <c r="D67" s="346"/>
      <c r="E67" s="346"/>
      <c r="F67" s="346"/>
    </row>
    <row r="68" spans="1:6" s="283" customFormat="1" ht="12.75">
      <c r="A68" s="286" t="s">
        <v>389</v>
      </c>
      <c r="B68" s="375" t="s">
        <v>425</v>
      </c>
      <c r="C68" s="346"/>
      <c r="D68" s="346"/>
      <c r="E68" s="346"/>
      <c r="F68" s="346"/>
    </row>
    <row r="69" spans="1:6" s="283" customFormat="1" ht="12.75">
      <c r="A69" s="286" t="s">
        <v>389</v>
      </c>
      <c r="B69" s="374" t="s">
        <v>896</v>
      </c>
      <c r="C69" s="346"/>
      <c r="D69" s="346"/>
      <c r="E69" s="346"/>
      <c r="F69" s="346"/>
    </row>
    <row r="70" spans="1:6" s="283" customFormat="1" ht="12.75">
      <c r="A70" s="286" t="s">
        <v>389</v>
      </c>
      <c r="B70" s="376" t="s">
        <v>426</v>
      </c>
      <c r="C70" s="346"/>
      <c r="D70" s="346"/>
      <c r="E70" s="346"/>
      <c r="F70" s="346"/>
    </row>
    <row r="71" spans="1:6" s="283" customFormat="1" ht="12.75">
      <c r="A71" s="286" t="s">
        <v>389</v>
      </c>
      <c r="B71" s="374" t="s">
        <v>895</v>
      </c>
      <c r="C71" s="346"/>
      <c r="D71" s="346"/>
      <c r="E71" s="346"/>
      <c r="F71" s="346"/>
    </row>
    <row r="72" spans="1:6" s="283" customFormat="1" ht="15">
      <c r="A72" s="286" t="s">
        <v>389</v>
      </c>
      <c r="B72" s="370" t="s">
        <v>897</v>
      </c>
      <c r="C72" s="371"/>
      <c r="D72" s="371"/>
      <c r="E72" s="371"/>
      <c r="F72" s="372"/>
    </row>
    <row r="73" spans="1:6" s="283" customFormat="1" ht="12.75">
      <c r="A73" s="286" t="s">
        <v>389</v>
      </c>
      <c r="B73" s="374" t="s">
        <v>898</v>
      </c>
      <c r="C73" s="346"/>
      <c r="D73" s="346"/>
      <c r="E73" s="346"/>
      <c r="F73" s="346"/>
    </row>
    <row r="74" spans="1:6" s="283" customFormat="1" ht="12.75">
      <c r="A74" s="286" t="s">
        <v>389</v>
      </c>
      <c r="B74" s="374" t="s">
        <v>899</v>
      </c>
      <c r="C74" s="346"/>
      <c r="D74" s="346"/>
      <c r="E74" s="346"/>
      <c r="F74" s="346"/>
    </row>
    <row r="75" spans="1:6" s="283" customFormat="1" ht="12.75">
      <c r="A75" s="286" t="s">
        <v>389</v>
      </c>
      <c r="B75" s="374" t="s">
        <v>900</v>
      </c>
      <c r="C75" s="346"/>
      <c r="D75" s="346"/>
      <c r="E75" s="346"/>
      <c r="F75" s="346"/>
    </row>
    <row r="76" spans="1:6" s="283" customFormat="1" ht="12.75">
      <c r="A76" s="286" t="s">
        <v>389</v>
      </c>
      <c r="B76" s="374" t="s">
        <v>901</v>
      </c>
      <c r="C76" s="346"/>
      <c r="D76" s="346"/>
      <c r="E76" s="346"/>
      <c r="F76" s="346"/>
    </row>
    <row r="77" spans="1:6" s="283" customFormat="1" ht="12.75">
      <c r="A77" s="286" t="s">
        <v>389</v>
      </c>
      <c r="B77" s="376" t="s">
        <v>427</v>
      </c>
      <c r="C77" s="346"/>
      <c r="D77" s="346"/>
      <c r="E77" s="346"/>
      <c r="F77" s="346"/>
    </row>
    <row r="78" spans="1:6" s="283" customFormat="1" ht="12.75">
      <c r="A78" s="286" t="s">
        <v>389</v>
      </c>
      <c r="B78" s="374" t="s">
        <v>902</v>
      </c>
      <c r="C78" s="346"/>
      <c r="D78" s="346"/>
      <c r="E78" s="346"/>
      <c r="F78" s="346"/>
    </row>
    <row r="79" spans="1:6" s="283" customFormat="1" ht="12.75">
      <c r="A79" s="286" t="s">
        <v>389</v>
      </c>
      <c r="B79" s="374" t="s">
        <v>903</v>
      </c>
      <c r="C79" s="346"/>
      <c r="D79" s="346"/>
      <c r="E79" s="346"/>
      <c r="F79" s="346"/>
    </row>
    <row r="80" spans="1:6" s="283" customFormat="1" ht="12.75">
      <c r="A80" s="286" t="s">
        <v>389</v>
      </c>
      <c r="B80" s="374" t="s">
        <v>904</v>
      </c>
      <c r="C80" s="346"/>
      <c r="D80" s="346"/>
      <c r="E80" s="346"/>
      <c r="F80" s="346"/>
    </row>
    <row r="81" spans="1:6" s="283" customFormat="1" ht="25.5">
      <c r="A81" s="286" t="s">
        <v>389</v>
      </c>
      <c r="B81" s="377" t="s">
        <v>905</v>
      </c>
      <c r="C81" s="346"/>
      <c r="D81" s="346"/>
      <c r="E81" s="346"/>
      <c r="F81" s="346"/>
    </row>
    <row r="82" spans="1:6" s="283" customFormat="1" ht="12.75">
      <c r="A82" s="286" t="s">
        <v>389</v>
      </c>
      <c r="B82" s="376" t="s">
        <v>428</v>
      </c>
      <c r="C82" s="346"/>
      <c r="D82" s="346"/>
      <c r="E82" s="346"/>
      <c r="F82" s="346"/>
    </row>
    <row r="83" spans="1:6" s="283" customFormat="1" ht="12.75">
      <c r="A83" s="286" t="s">
        <v>389</v>
      </c>
      <c r="B83" s="374" t="s">
        <v>907</v>
      </c>
      <c r="C83" s="346"/>
      <c r="D83" s="346"/>
      <c r="E83" s="346"/>
      <c r="F83" s="346"/>
    </row>
    <row r="84" spans="1:6" s="283" customFormat="1" ht="12.75">
      <c r="A84" s="286" t="s">
        <v>389</v>
      </c>
      <c r="B84" s="374" t="s">
        <v>908</v>
      </c>
      <c r="C84" s="346"/>
      <c r="D84" s="346"/>
      <c r="E84" s="346"/>
      <c r="F84" s="346"/>
    </row>
    <row r="85" spans="1:6" s="283" customFormat="1" ht="12.75">
      <c r="A85" s="286" t="s">
        <v>389</v>
      </c>
      <c r="B85" s="378" t="s">
        <v>429</v>
      </c>
      <c r="C85" s="379"/>
      <c r="D85" s="379"/>
      <c r="E85" s="379"/>
      <c r="F85" s="379"/>
    </row>
    <row r="86" s="283" customFormat="1" ht="12.75">
      <c r="A86" s="281"/>
    </row>
    <row r="87" spans="1:2" s="283" customFormat="1" ht="15.75">
      <c r="A87" s="281"/>
      <c r="B87" s="340" t="s">
        <v>909</v>
      </c>
    </row>
    <row r="88" spans="1:8" s="283" customFormat="1" ht="12.75">
      <c r="A88" s="286" t="s">
        <v>390</v>
      </c>
      <c r="B88" s="282" t="s">
        <v>406</v>
      </c>
      <c r="C88" s="380"/>
      <c r="D88" s="380"/>
      <c r="E88" s="380"/>
      <c r="F88" s="380"/>
      <c r="G88" s="380"/>
      <c r="H88" s="381"/>
    </row>
    <row r="89" spans="1:8" s="283" customFormat="1" ht="12.75">
      <c r="A89" s="286"/>
      <c r="B89" s="1034"/>
      <c r="C89" s="1035"/>
      <c r="D89" s="1035"/>
      <c r="E89" s="346" t="s">
        <v>199</v>
      </c>
      <c r="F89" s="346" t="s">
        <v>200</v>
      </c>
      <c r="G89" s="380"/>
      <c r="H89" s="381"/>
    </row>
    <row r="90" spans="1:8" s="283" customFormat="1" ht="39.75" customHeight="1">
      <c r="A90" s="286" t="s">
        <v>407</v>
      </c>
      <c r="B90" s="927" t="s">
        <v>1099</v>
      </c>
      <c r="C90" s="1004"/>
      <c r="D90" s="928"/>
      <c r="E90" s="382"/>
      <c r="F90" s="383"/>
      <c r="G90" s="380"/>
      <c r="H90" s="380"/>
    </row>
    <row r="91" spans="1:8" s="283" customFormat="1" ht="26.25" customHeight="1">
      <c r="A91" s="286" t="s">
        <v>407</v>
      </c>
      <c r="B91" s="1041" t="s">
        <v>296</v>
      </c>
      <c r="C91" s="1042"/>
      <c r="D91" s="1042"/>
      <c r="E91" s="1042"/>
      <c r="F91" s="1043"/>
      <c r="G91" s="384"/>
      <c r="H91" s="384"/>
    </row>
    <row r="92" spans="1:8" s="283" customFormat="1" ht="12.75" customHeight="1">
      <c r="A92" s="286" t="s">
        <v>407</v>
      </c>
      <c r="B92" s="385"/>
      <c r="C92" s="1044" t="s">
        <v>854</v>
      </c>
      <c r="D92" s="1045"/>
      <c r="E92" s="1045"/>
      <c r="F92" s="1046"/>
      <c r="G92" s="1047"/>
      <c r="H92" s="384"/>
    </row>
    <row r="93" spans="1:8" s="283" customFormat="1" ht="24" customHeight="1">
      <c r="A93" s="286" t="s">
        <v>407</v>
      </c>
      <c r="B93" s="386"/>
      <c r="C93" s="387" t="s">
        <v>142</v>
      </c>
      <c r="D93" s="387" t="s">
        <v>143</v>
      </c>
      <c r="E93" s="387" t="s">
        <v>869</v>
      </c>
      <c r="F93" s="388" t="s">
        <v>870</v>
      </c>
      <c r="G93" s="389" t="s">
        <v>855</v>
      </c>
      <c r="H93" s="384"/>
    </row>
    <row r="94" spans="1:8" s="283" customFormat="1" ht="12.75" customHeight="1">
      <c r="A94" s="286" t="s">
        <v>407</v>
      </c>
      <c r="B94" s="390" t="s">
        <v>499</v>
      </c>
      <c r="C94" s="391"/>
      <c r="D94" s="391"/>
      <c r="E94" s="391"/>
      <c r="F94" s="391"/>
      <c r="G94" s="392"/>
      <c r="H94" s="384"/>
    </row>
    <row r="95" spans="1:8" s="283" customFormat="1" ht="12.75" customHeight="1">
      <c r="A95" s="286" t="s">
        <v>407</v>
      </c>
      <c r="B95" s="390" t="s">
        <v>490</v>
      </c>
      <c r="C95" s="391"/>
      <c r="D95" s="391"/>
      <c r="E95" s="391"/>
      <c r="F95" s="391"/>
      <c r="G95" s="392"/>
      <c r="H95" s="384"/>
    </row>
    <row r="96" spans="1:8" s="283" customFormat="1" ht="12.75" customHeight="1">
      <c r="A96" s="286" t="s">
        <v>407</v>
      </c>
      <c r="B96" s="390" t="s">
        <v>500</v>
      </c>
      <c r="C96" s="391"/>
      <c r="D96" s="391"/>
      <c r="E96" s="391"/>
      <c r="F96" s="391"/>
      <c r="G96" s="392"/>
      <c r="H96" s="384"/>
    </row>
    <row r="97" spans="1:8" s="283" customFormat="1" ht="25.5">
      <c r="A97" s="286" t="s">
        <v>407</v>
      </c>
      <c r="B97" s="393" t="s">
        <v>501</v>
      </c>
      <c r="C97" s="391"/>
      <c r="D97" s="391"/>
      <c r="E97" s="391"/>
      <c r="F97" s="391"/>
      <c r="G97" s="392"/>
      <c r="H97" s="384"/>
    </row>
    <row r="98" spans="1:8" s="283" customFormat="1" ht="12.75">
      <c r="A98" s="286" t="s">
        <v>407</v>
      </c>
      <c r="B98" s="391" t="s">
        <v>491</v>
      </c>
      <c r="C98" s="391"/>
      <c r="D98" s="391"/>
      <c r="E98" s="391"/>
      <c r="F98" s="391"/>
      <c r="G98" s="392"/>
      <c r="H98" s="384"/>
    </row>
    <row r="99" spans="1:8" s="283" customFormat="1" ht="12.75" customHeight="1">
      <c r="A99" s="286"/>
      <c r="B99" s="394"/>
      <c r="C99" s="394"/>
      <c r="D99" s="394"/>
      <c r="E99" s="394"/>
      <c r="F99" s="394"/>
      <c r="G99" s="395"/>
      <c r="H99" s="384"/>
    </row>
    <row r="100" spans="1:8" s="283" customFormat="1" ht="39" customHeight="1">
      <c r="A100" s="396" t="s">
        <v>198</v>
      </c>
      <c r="B100" s="1048" t="s">
        <v>297</v>
      </c>
      <c r="C100" s="1048"/>
      <c r="D100" s="1048"/>
      <c r="E100" s="1048"/>
      <c r="F100" s="1048"/>
      <c r="G100" s="1048"/>
      <c r="H100" s="384"/>
    </row>
    <row r="101" spans="1:8" s="399" customFormat="1" ht="18.75" customHeight="1">
      <c r="A101" s="396" t="s">
        <v>198</v>
      </c>
      <c r="B101" s="1056" t="s">
        <v>492</v>
      </c>
      <c r="C101" s="1056"/>
      <c r="D101" s="1056"/>
      <c r="E101" s="397"/>
      <c r="F101" s="398"/>
      <c r="G101" s="395"/>
      <c r="H101" s="384"/>
    </row>
    <row r="102" spans="1:8" s="399" customFormat="1" ht="12.75" customHeight="1">
      <c r="A102" s="396" t="s">
        <v>198</v>
      </c>
      <c r="B102" s="1056" t="s">
        <v>502</v>
      </c>
      <c r="C102" s="1056"/>
      <c r="D102" s="1056"/>
      <c r="E102" s="397"/>
      <c r="F102" s="398"/>
      <c r="G102" s="395"/>
      <c r="H102" s="384"/>
    </row>
    <row r="103" spans="1:8" s="399" customFormat="1" ht="12.75" customHeight="1">
      <c r="A103" s="396" t="s">
        <v>198</v>
      </c>
      <c r="B103" s="1056" t="s">
        <v>493</v>
      </c>
      <c r="C103" s="1056"/>
      <c r="D103" s="1056"/>
      <c r="E103" s="397"/>
      <c r="F103" s="398"/>
      <c r="G103" s="395"/>
      <c r="H103" s="384"/>
    </row>
    <row r="104" spans="1:8" s="399" customFormat="1" ht="12.75" customHeight="1">
      <c r="A104" s="400"/>
      <c r="B104" s="398"/>
      <c r="C104" s="398"/>
      <c r="D104" s="398"/>
      <c r="E104" s="398"/>
      <c r="F104" s="398"/>
      <c r="G104" s="395"/>
      <c r="H104" s="384"/>
    </row>
    <row r="105" spans="1:8" s="399" customFormat="1" ht="12.75" customHeight="1" thickBot="1">
      <c r="A105" s="396" t="s">
        <v>162</v>
      </c>
      <c r="B105" s="1057" t="s">
        <v>503</v>
      </c>
      <c r="C105" s="1057"/>
      <c r="D105" s="1057"/>
      <c r="E105" s="1057"/>
      <c r="F105" s="1057"/>
      <c r="G105" s="1057"/>
      <c r="H105" s="384"/>
    </row>
    <row r="106" spans="1:8" s="399" customFormat="1" ht="12.75" customHeight="1">
      <c r="A106" s="396" t="s">
        <v>162</v>
      </c>
      <c r="B106" s="401"/>
      <c r="C106" s="401"/>
      <c r="D106" s="401"/>
      <c r="E106" s="402" t="s">
        <v>704</v>
      </c>
      <c r="F106" s="403" t="s">
        <v>705</v>
      </c>
      <c r="G106" s="401"/>
      <c r="H106" s="384"/>
    </row>
    <row r="107" spans="1:8" s="399" customFormat="1" ht="13.5" customHeight="1">
      <c r="A107" s="396" t="s">
        <v>162</v>
      </c>
      <c r="B107" s="401" t="s">
        <v>504</v>
      </c>
      <c r="C107" s="401"/>
      <c r="D107" s="401"/>
      <c r="E107" s="404"/>
      <c r="F107" s="405"/>
      <c r="G107" s="395"/>
      <c r="H107" s="384"/>
    </row>
    <row r="108" spans="1:8" s="399" customFormat="1" ht="12.75" customHeight="1">
      <c r="A108" s="396" t="s">
        <v>162</v>
      </c>
      <c r="B108" s="401" t="s">
        <v>505</v>
      </c>
      <c r="C108" s="401"/>
      <c r="D108" s="401"/>
      <c r="E108" s="404"/>
      <c r="F108" s="405"/>
      <c r="G108" s="395"/>
      <c r="H108" s="384"/>
    </row>
    <row r="109" spans="1:8" s="399" customFormat="1" ht="15.75" customHeight="1">
      <c r="A109" s="396" t="s">
        <v>162</v>
      </c>
      <c r="B109" s="406" t="s">
        <v>506</v>
      </c>
      <c r="C109" s="406"/>
      <c r="D109" s="406"/>
      <c r="E109" s="404"/>
      <c r="F109" s="405"/>
      <c r="G109" s="395"/>
      <c r="H109" s="384"/>
    </row>
    <row r="110" spans="1:8" s="399" customFormat="1" ht="12.75" customHeight="1">
      <c r="A110" s="396" t="s">
        <v>162</v>
      </c>
      <c r="B110" s="375" t="s">
        <v>507</v>
      </c>
      <c r="C110" s="406"/>
      <c r="D110" s="406"/>
      <c r="E110" s="404"/>
      <c r="F110" s="405"/>
      <c r="G110" s="395"/>
      <c r="H110" s="384"/>
    </row>
    <row r="111" spans="1:8" s="399" customFormat="1" ht="28.5" customHeight="1">
      <c r="A111" s="396" t="s">
        <v>162</v>
      </c>
      <c r="B111" s="407" t="s">
        <v>508</v>
      </c>
      <c r="C111" s="406"/>
      <c r="D111" s="406"/>
      <c r="E111" s="404"/>
      <c r="F111" s="405"/>
      <c r="G111" s="395"/>
      <c r="H111" s="384"/>
    </row>
    <row r="112" spans="1:8" s="399" customFormat="1" ht="15" customHeight="1">
      <c r="A112" s="396" t="s">
        <v>162</v>
      </c>
      <c r="B112" s="375" t="s">
        <v>509</v>
      </c>
      <c r="C112" s="406"/>
      <c r="D112" s="406"/>
      <c r="E112" s="404"/>
      <c r="F112" s="405"/>
      <c r="G112" s="395"/>
      <c r="H112" s="384"/>
    </row>
    <row r="113" spans="1:8" s="399" customFormat="1" ht="12.75" customHeight="1" thickBot="1">
      <c r="A113" s="396" t="s">
        <v>162</v>
      </c>
      <c r="B113" s="375" t="s">
        <v>150</v>
      </c>
      <c r="C113" s="406"/>
      <c r="D113" s="406"/>
      <c r="E113" s="408"/>
      <c r="F113" s="409"/>
      <c r="G113" s="395"/>
      <c r="H113" s="384"/>
    </row>
    <row r="114" spans="1:8" s="399" customFormat="1" ht="12.75" customHeight="1">
      <c r="A114" s="286"/>
      <c r="B114" s="394"/>
      <c r="C114" s="394"/>
      <c r="D114" s="394"/>
      <c r="E114" s="394"/>
      <c r="F114" s="394"/>
      <c r="G114" s="384"/>
      <c r="H114" s="384"/>
    </row>
    <row r="115" spans="1:8" s="283" customFormat="1" ht="12.75">
      <c r="A115" s="286" t="s">
        <v>163</v>
      </c>
      <c r="B115" s="1053" t="s">
        <v>298</v>
      </c>
      <c r="C115" s="1054"/>
      <c r="D115" s="1054"/>
      <c r="E115" s="1054"/>
      <c r="F115" s="1054"/>
      <c r="G115" s="384"/>
      <c r="H115" s="384"/>
    </row>
    <row r="116" spans="1:8" s="283" customFormat="1" ht="12.75">
      <c r="A116" s="286" t="s">
        <v>163</v>
      </c>
      <c r="B116" s="410"/>
      <c r="C116" s="346" t="s">
        <v>199</v>
      </c>
      <c r="D116" s="346" t="s">
        <v>200</v>
      </c>
      <c r="E116" s="343"/>
      <c r="F116" s="343"/>
      <c r="G116" s="384"/>
      <c r="H116" s="384"/>
    </row>
    <row r="117" spans="1:8" s="283" customFormat="1" ht="12.75">
      <c r="A117" s="286"/>
      <c r="B117" s="411"/>
      <c r="C117" s="395"/>
      <c r="D117" s="384"/>
      <c r="E117" s="384"/>
      <c r="F117" s="384"/>
      <c r="G117" s="384"/>
      <c r="H117" s="384"/>
    </row>
    <row r="118" spans="1:8" s="283" customFormat="1" ht="12.75">
      <c r="A118" s="281"/>
      <c r="C118" s="412"/>
      <c r="D118" s="413"/>
      <c r="E118" s="351"/>
      <c r="F118" s="345"/>
      <c r="H118" s="384"/>
    </row>
    <row r="119" spans="1:6" s="283" customFormat="1" ht="12.75">
      <c r="A119" s="286" t="s">
        <v>494</v>
      </c>
      <c r="B119" s="782" t="s">
        <v>498</v>
      </c>
      <c r="C119" s="782"/>
      <c r="D119" s="782"/>
      <c r="E119" s="414"/>
      <c r="F119" s="345"/>
    </row>
    <row r="120" spans="1:6" s="283" customFormat="1" ht="27" customHeight="1">
      <c r="A120" s="286" t="s">
        <v>494</v>
      </c>
      <c r="B120" s="782" t="s">
        <v>497</v>
      </c>
      <c r="C120" s="782"/>
      <c r="D120" s="782"/>
      <c r="E120" s="414"/>
      <c r="F120" s="345"/>
    </row>
    <row r="121" spans="1:6" s="283" customFormat="1" ht="27" customHeight="1">
      <c r="A121" s="286"/>
      <c r="B121" s="289"/>
      <c r="C121" s="289"/>
      <c r="D121" s="289"/>
      <c r="E121" s="415"/>
      <c r="F121" s="345"/>
    </row>
    <row r="122" spans="1:6" s="283" customFormat="1" ht="13.5" customHeight="1">
      <c r="A122" s="286" t="s">
        <v>496</v>
      </c>
      <c r="B122" s="921" t="s">
        <v>164</v>
      </c>
      <c r="C122" s="922"/>
      <c r="D122" s="922"/>
      <c r="E122" s="922"/>
      <c r="F122" s="1055"/>
    </row>
    <row r="123" spans="1:6" s="283" customFormat="1" ht="27" customHeight="1">
      <c r="A123" s="286" t="s">
        <v>496</v>
      </c>
      <c r="B123" s="924"/>
      <c r="C123" s="1061"/>
      <c r="D123" s="1061"/>
      <c r="E123" s="1061"/>
      <c r="F123" s="1062"/>
    </row>
    <row r="124" spans="1:6" s="283" customFormat="1" ht="12.75">
      <c r="A124" s="286"/>
      <c r="B124" s="416"/>
      <c r="C124" s="416"/>
      <c r="D124" s="416"/>
      <c r="E124" s="415"/>
      <c r="F124" s="345"/>
    </row>
    <row r="125" spans="1:7" s="283" customFormat="1" ht="15.75" customHeight="1">
      <c r="A125" s="417" t="s">
        <v>511</v>
      </c>
      <c r="B125" s="1063" t="s">
        <v>512</v>
      </c>
      <c r="C125" s="1064"/>
      <c r="D125" s="1064"/>
      <c r="E125" s="1064"/>
      <c r="F125" s="1064"/>
      <c r="G125" s="384"/>
    </row>
    <row r="126" spans="1:8" s="283" customFormat="1" ht="17.25" customHeight="1">
      <c r="A126" s="417" t="s">
        <v>511</v>
      </c>
      <c r="B126" s="397" t="s">
        <v>513</v>
      </c>
      <c r="C126" s="397"/>
      <c r="D126" s="393"/>
      <c r="E126" s="393"/>
      <c r="F126" s="381"/>
      <c r="G126" s="384"/>
      <c r="H126" s="384"/>
    </row>
    <row r="127" spans="1:8" s="283" customFormat="1" ht="12.75">
      <c r="A127" s="417" t="s">
        <v>511</v>
      </c>
      <c r="B127" s="397" t="s">
        <v>405</v>
      </c>
      <c r="C127" s="397"/>
      <c r="D127" s="393"/>
      <c r="E127" s="393"/>
      <c r="F127" s="381"/>
      <c r="H127" s="384"/>
    </row>
    <row r="128" spans="1:6" s="283" customFormat="1" ht="12.75">
      <c r="A128" s="417" t="s">
        <v>511</v>
      </c>
      <c r="B128" s="397" t="s">
        <v>495</v>
      </c>
      <c r="C128" s="397"/>
      <c r="D128" s="393"/>
      <c r="E128" s="393"/>
      <c r="F128" s="381"/>
    </row>
    <row r="129" spans="1:6" s="283" customFormat="1" ht="12.75">
      <c r="A129" s="417" t="s">
        <v>511</v>
      </c>
      <c r="B129" s="397" t="s">
        <v>514</v>
      </c>
      <c r="C129" s="397"/>
      <c r="D129" s="393"/>
      <c r="E129" s="393"/>
      <c r="F129" s="381"/>
    </row>
    <row r="130" spans="1:6" s="283" customFormat="1" ht="12.75">
      <c r="A130" s="417" t="s">
        <v>511</v>
      </c>
      <c r="B130" s="418" t="s">
        <v>515</v>
      </c>
      <c r="C130" s="397"/>
      <c r="D130" s="289"/>
      <c r="E130" s="415"/>
      <c r="F130" s="345"/>
    </row>
    <row r="131" spans="1:3" s="283" customFormat="1" ht="12.75">
      <c r="A131" s="417" t="s">
        <v>511</v>
      </c>
      <c r="B131" s="397" t="s">
        <v>516</v>
      </c>
      <c r="C131" s="419"/>
    </row>
    <row r="132" spans="1:5" s="283" customFormat="1" ht="12.75">
      <c r="A132" s="417" t="s">
        <v>511</v>
      </c>
      <c r="B132" s="397" t="s">
        <v>517</v>
      </c>
      <c r="C132" s="1024"/>
      <c r="D132" s="1065"/>
      <c r="E132" s="1066"/>
    </row>
    <row r="133" spans="1:6" s="283" customFormat="1" ht="12.75">
      <c r="A133" s="286"/>
      <c r="B133" s="289"/>
      <c r="C133" s="289"/>
      <c r="D133" s="289"/>
      <c r="E133" s="415"/>
      <c r="F133" s="345"/>
    </row>
    <row r="134" spans="1:6" s="283" customFormat="1" ht="15.75">
      <c r="A134" s="281"/>
      <c r="B134" s="340" t="s">
        <v>910</v>
      </c>
      <c r="C134" s="412"/>
      <c r="D134" s="420"/>
      <c r="F134" s="345"/>
    </row>
    <row r="135" spans="1:6" s="283" customFormat="1" ht="39" customHeight="1">
      <c r="A135" s="281"/>
      <c r="B135" s="931" t="s">
        <v>299</v>
      </c>
      <c r="C135" s="931"/>
      <c r="D135" s="931"/>
      <c r="E135" s="931"/>
      <c r="F135" s="931"/>
    </row>
    <row r="136" spans="1:6" s="283" customFormat="1" ht="41.25" customHeight="1">
      <c r="A136" s="281"/>
      <c r="B136" s="340"/>
      <c r="C136" s="412"/>
      <c r="D136" s="420"/>
      <c r="F136" s="345"/>
    </row>
    <row r="137" spans="1:11" s="283" customFormat="1" ht="98.25" customHeight="1">
      <c r="A137" s="286" t="s">
        <v>391</v>
      </c>
      <c r="B137" s="1058" t="s">
        <v>300</v>
      </c>
      <c r="C137" s="1059"/>
      <c r="D137" s="1059"/>
      <c r="E137" s="1059"/>
      <c r="F137" s="1059"/>
      <c r="H137" s="421"/>
      <c r="I137" s="352"/>
      <c r="J137" s="352"/>
      <c r="K137" s="352"/>
    </row>
    <row r="138" spans="1:8" s="283" customFormat="1" ht="13.5" customHeight="1">
      <c r="A138" s="286"/>
      <c r="B138" s="422"/>
      <c r="C138" s="302"/>
      <c r="D138" s="302"/>
      <c r="E138" s="302"/>
      <c r="F138" s="302"/>
      <c r="H138" s="423"/>
    </row>
    <row r="139" spans="1:6" s="283" customFormat="1" ht="12.75">
      <c r="A139" s="286" t="s">
        <v>391</v>
      </c>
      <c r="B139" s="424" t="s">
        <v>911</v>
      </c>
      <c r="C139" s="425"/>
      <c r="D139" s="782" t="s">
        <v>912</v>
      </c>
      <c r="E139" s="782"/>
      <c r="F139" s="426"/>
    </row>
    <row r="140" spans="1:6" s="283" customFormat="1" ht="12.75">
      <c r="A140" s="286" t="s">
        <v>391</v>
      </c>
      <c r="B140" s="424" t="s">
        <v>913</v>
      </c>
      <c r="C140" s="425"/>
      <c r="D140" s="782" t="s">
        <v>914</v>
      </c>
      <c r="E140" s="782"/>
      <c r="F140" s="426"/>
    </row>
    <row r="141" spans="1:6" s="283" customFormat="1" ht="12.75">
      <c r="A141" s="286"/>
      <c r="B141" s="422"/>
      <c r="C141" s="302"/>
      <c r="D141" s="302"/>
      <c r="E141" s="302"/>
      <c r="F141" s="302"/>
    </row>
    <row r="142" spans="1:4" s="283" customFormat="1" ht="12.75">
      <c r="A142" s="286" t="s">
        <v>391</v>
      </c>
      <c r="B142" s="427"/>
      <c r="C142" s="428" t="s">
        <v>915</v>
      </c>
      <c r="D142" s="428" t="s">
        <v>916</v>
      </c>
    </row>
    <row r="143" spans="1:4" s="283" customFormat="1" ht="12.75">
      <c r="A143" s="286" t="s">
        <v>391</v>
      </c>
      <c r="B143" s="429" t="s">
        <v>151</v>
      </c>
      <c r="C143" s="430"/>
      <c r="D143" s="430"/>
    </row>
    <row r="144" spans="1:4" s="283" customFormat="1" ht="12.75">
      <c r="A144" s="286" t="s">
        <v>391</v>
      </c>
      <c r="B144" s="348" t="s">
        <v>1100</v>
      </c>
      <c r="C144" s="430"/>
      <c r="D144" s="430"/>
    </row>
    <row r="145" spans="1:4" s="283" customFormat="1" ht="12.75">
      <c r="A145" s="286"/>
      <c r="B145" s="429" t="s">
        <v>152</v>
      </c>
      <c r="C145" s="430"/>
      <c r="D145" s="430"/>
    </row>
    <row r="146" spans="1:4" s="283" customFormat="1" ht="12.75">
      <c r="A146" s="286"/>
      <c r="B146" s="429" t="s">
        <v>153</v>
      </c>
      <c r="C146" s="430"/>
      <c r="D146" s="430"/>
    </row>
    <row r="147" spans="1:4" s="283" customFormat="1" ht="12.75">
      <c r="A147" s="286" t="s">
        <v>391</v>
      </c>
      <c r="B147" s="348" t="s">
        <v>917</v>
      </c>
      <c r="C147" s="430"/>
      <c r="D147" s="430"/>
    </row>
    <row r="148" spans="1:4" s="283" customFormat="1" ht="12.75">
      <c r="A148" s="286" t="s">
        <v>391</v>
      </c>
      <c r="B148" s="348" t="s">
        <v>919</v>
      </c>
      <c r="C148" s="430"/>
      <c r="D148" s="430"/>
    </row>
    <row r="149" spans="1:4" s="283" customFormat="1" ht="12.75">
      <c r="A149" s="286" t="s">
        <v>391</v>
      </c>
      <c r="B149" s="348" t="s">
        <v>918</v>
      </c>
      <c r="C149" s="430"/>
      <c r="D149" s="430"/>
    </row>
    <row r="150" spans="1:4" s="283" customFormat="1" ht="12.75">
      <c r="A150" s="286" t="s">
        <v>391</v>
      </c>
      <c r="B150" s="431" t="s">
        <v>154</v>
      </c>
      <c r="C150" s="430"/>
      <c r="D150" s="430"/>
    </row>
    <row r="151" spans="1:4" s="283" customFormat="1" ht="12.75">
      <c r="A151" s="281"/>
      <c r="C151" s="432"/>
      <c r="D151" s="432"/>
    </row>
    <row r="152" spans="1:6" s="283" customFormat="1" ht="12.75">
      <c r="A152" s="286" t="s">
        <v>391</v>
      </c>
      <c r="B152" s="1060" t="s">
        <v>963</v>
      </c>
      <c r="C152" s="1060"/>
      <c r="D152" s="1060"/>
      <c r="E152" s="1060"/>
      <c r="F152" s="1060"/>
    </row>
    <row r="153" spans="1:5" s="283" customFormat="1" ht="25.5">
      <c r="A153" s="286" t="s">
        <v>391</v>
      </c>
      <c r="B153" s="427"/>
      <c r="C153" s="433" t="s">
        <v>151</v>
      </c>
      <c r="D153" s="428" t="s">
        <v>1100</v>
      </c>
      <c r="E153" s="434" t="s">
        <v>152</v>
      </c>
    </row>
    <row r="154" spans="1:5" s="283" customFormat="1" ht="12.75">
      <c r="A154" s="286" t="s">
        <v>391</v>
      </c>
      <c r="B154" s="348" t="s">
        <v>920</v>
      </c>
      <c r="C154" s="435"/>
      <c r="D154" s="435"/>
      <c r="E154" s="436"/>
    </row>
    <row r="155" spans="1:5" s="283" customFormat="1" ht="12.75">
      <c r="A155" s="286" t="s">
        <v>391</v>
      </c>
      <c r="B155" s="348" t="s">
        <v>921</v>
      </c>
      <c r="C155" s="435"/>
      <c r="D155" s="435"/>
      <c r="E155" s="436"/>
    </row>
    <row r="156" spans="1:5" s="283" customFormat="1" ht="12.75">
      <c r="A156" s="286" t="s">
        <v>391</v>
      </c>
      <c r="B156" s="348" t="s">
        <v>1103</v>
      </c>
      <c r="C156" s="435"/>
      <c r="D156" s="435"/>
      <c r="E156" s="436"/>
    </row>
    <row r="157" spans="1:5" s="283" customFormat="1" ht="12.75">
      <c r="A157" s="286" t="s">
        <v>391</v>
      </c>
      <c r="B157" s="348" t="s">
        <v>1104</v>
      </c>
      <c r="C157" s="435"/>
      <c r="D157" s="435"/>
      <c r="E157" s="436"/>
    </row>
    <row r="158" spans="1:5" s="283" customFormat="1" ht="12.75">
      <c r="A158" s="286" t="s">
        <v>391</v>
      </c>
      <c r="B158" s="348" t="s">
        <v>1105</v>
      </c>
      <c r="C158" s="435"/>
      <c r="D158" s="435"/>
      <c r="E158" s="436"/>
    </row>
    <row r="159" spans="1:5" s="283" customFormat="1" ht="12.75">
      <c r="A159" s="286" t="s">
        <v>391</v>
      </c>
      <c r="B159" s="348" t="s">
        <v>1106</v>
      </c>
      <c r="C159" s="435"/>
      <c r="D159" s="435"/>
      <c r="E159" s="436"/>
    </row>
    <row r="160" spans="1:5" s="283" customFormat="1" ht="12.75">
      <c r="A160" s="281"/>
      <c r="B160" s="429" t="s">
        <v>466</v>
      </c>
      <c r="C160" s="435">
        <f>SUM(C154:C159)</f>
        <v>0</v>
      </c>
      <c r="D160" s="435">
        <f>SUM(D154:D159)</f>
        <v>0</v>
      </c>
      <c r="E160" s="436">
        <f>SUM(E154:E159)</f>
        <v>0</v>
      </c>
    </row>
    <row r="161" spans="1:5" s="283" customFormat="1" ht="12.75">
      <c r="A161" s="286" t="s">
        <v>391</v>
      </c>
      <c r="B161" s="427"/>
      <c r="C161" s="428" t="s">
        <v>917</v>
      </c>
      <c r="D161" s="428" t="s">
        <v>918</v>
      </c>
      <c r="E161" s="428" t="s">
        <v>919</v>
      </c>
    </row>
    <row r="162" spans="1:5" s="283" customFormat="1" ht="12.75">
      <c r="A162" s="286" t="s">
        <v>391</v>
      </c>
      <c r="B162" s="348" t="s">
        <v>1107</v>
      </c>
      <c r="C162" s="437"/>
      <c r="D162" s="437"/>
      <c r="E162" s="437"/>
    </row>
    <row r="163" spans="1:5" s="283" customFormat="1" ht="12.75">
      <c r="A163" s="286" t="s">
        <v>391</v>
      </c>
      <c r="B163" s="348" t="s">
        <v>1108</v>
      </c>
      <c r="C163" s="437"/>
      <c r="D163" s="437"/>
      <c r="E163" s="437"/>
    </row>
    <row r="164" spans="1:5" s="283" customFormat="1" ht="12.75">
      <c r="A164" s="286" t="s">
        <v>391</v>
      </c>
      <c r="B164" s="348" t="s">
        <v>1109</v>
      </c>
      <c r="C164" s="437"/>
      <c r="D164" s="437"/>
      <c r="E164" s="437"/>
    </row>
    <row r="165" spans="1:5" s="283" customFormat="1" ht="12.75">
      <c r="A165" s="286" t="s">
        <v>391</v>
      </c>
      <c r="B165" s="438" t="s">
        <v>1110</v>
      </c>
      <c r="C165" s="437"/>
      <c r="D165" s="437"/>
      <c r="E165" s="437"/>
    </row>
    <row r="166" spans="1:5" s="283" customFormat="1" ht="12.75">
      <c r="A166" s="286" t="s">
        <v>391</v>
      </c>
      <c r="B166" s="438" t="s">
        <v>1111</v>
      </c>
      <c r="C166" s="437"/>
      <c r="D166" s="437"/>
      <c r="E166" s="437"/>
    </row>
    <row r="167" spans="1:5" s="283" customFormat="1" ht="12.75">
      <c r="A167" s="286" t="s">
        <v>391</v>
      </c>
      <c r="B167" s="348" t="s">
        <v>1112</v>
      </c>
      <c r="C167" s="437"/>
      <c r="D167" s="437"/>
      <c r="E167" s="437"/>
    </row>
    <row r="168" spans="1:5" s="283" customFormat="1" ht="12.75">
      <c r="A168" s="281"/>
      <c r="B168" s="348" t="s">
        <v>466</v>
      </c>
      <c r="C168" s="435">
        <f>SUM(C162:C167)</f>
        <v>0</v>
      </c>
      <c r="D168" s="435">
        <f>SUM(D162:D167)</f>
        <v>0</v>
      </c>
      <c r="E168" s="435">
        <f>SUM(E162:E167)</f>
        <v>0</v>
      </c>
    </row>
    <row r="169" spans="1:6" s="283" customFormat="1" ht="39.75" customHeight="1">
      <c r="A169" s="286" t="s">
        <v>392</v>
      </c>
      <c r="B169" s="931" t="s">
        <v>770</v>
      </c>
      <c r="C169" s="931"/>
      <c r="D169" s="931"/>
      <c r="E169" s="931"/>
      <c r="F169" s="931"/>
    </row>
    <row r="170" spans="1:6" s="283" customFormat="1" ht="12.75">
      <c r="A170" s="286" t="s">
        <v>392</v>
      </c>
      <c r="B170" s="1067" t="s">
        <v>1113</v>
      </c>
      <c r="C170" s="1067"/>
      <c r="D170" s="1067"/>
      <c r="E170" s="439"/>
      <c r="F170" s="412"/>
    </row>
    <row r="171" spans="1:6" s="283" customFormat="1" ht="12.75">
      <c r="A171" s="286" t="s">
        <v>392</v>
      </c>
      <c r="B171" s="782" t="s">
        <v>1114</v>
      </c>
      <c r="C171" s="782"/>
      <c r="D171" s="782"/>
      <c r="E171" s="439"/>
      <c r="F171" s="412"/>
    </row>
    <row r="172" spans="1:6" s="283" customFormat="1" ht="12.75">
      <c r="A172" s="286" t="s">
        <v>392</v>
      </c>
      <c r="B172" s="782" t="s">
        <v>1115</v>
      </c>
      <c r="C172" s="782"/>
      <c r="D172" s="782"/>
      <c r="E172" s="439"/>
      <c r="F172" s="440" t="s">
        <v>201</v>
      </c>
    </row>
    <row r="173" spans="1:6" s="283" customFormat="1" ht="12.75">
      <c r="A173" s="286" t="s">
        <v>392</v>
      </c>
      <c r="B173" s="782" t="s">
        <v>943</v>
      </c>
      <c r="C173" s="782"/>
      <c r="D173" s="782"/>
      <c r="E173" s="439"/>
      <c r="F173" s="440" t="s">
        <v>202</v>
      </c>
    </row>
    <row r="174" spans="1:6" s="283" customFormat="1" ht="12.75">
      <c r="A174" s="286" t="s">
        <v>392</v>
      </c>
      <c r="B174" s="782" t="s">
        <v>944</v>
      </c>
      <c r="C174" s="782"/>
      <c r="D174" s="782"/>
      <c r="E174" s="439"/>
      <c r="F174" s="412"/>
    </row>
    <row r="175" spans="1:6" s="283" customFormat="1" ht="26.25" customHeight="1">
      <c r="A175" s="286" t="s">
        <v>392</v>
      </c>
      <c r="B175" s="927" t="s">
        <v>476</v>
      </c>
      <c r="C175" s="1004"/>
      <c r="D175" s="1004"/>
      <c r="E175" s="1047"/>
      <c r="F175" s="305"/>
    </row>
    <row r="176" spans="1:6" s="283" customFormat="1" ht="25.5" customHeight="1">
      <c r="A176" s="281"/>
      <c r="F176" s="345"/>
    </row>
    <row r="177" spans="1:6" s="283" customFormat="1" ht="38.25" customHeight="1">
      <c r="A177" s="286" t="s">
        <v>393</v>
      </c>
      <c r="B177" s="931" t="s">
        <v>559</v>
      </c>
      <c r="C177" s="931"/>
      <c r="D177" s="931"/>
      <c r="E177" s="931"/>
      <c r="F177" s="931"/>
    </row>
    <row r="178" spans="1:6" s="283" customFormat="1" ht="12.75">
      <c r="A178" s="286" t="s">
        <v>393</v>
      </c>
      <c r="B178" s="1068" t="s">
        <v>518</v>
      </c>
      <c r="C178" s="1068"/>
      <c r="D178" s="441"/>
      <c r="F178" s="412"/>
    </row>
    <row r="179" spans="1:6" s="283" customFormat="1" ht="12.75">
      <c r="A179" s="286" t="s">
        <v>393</v>
      </c>
      <c r="B179" s="1068" t="s">
        <v>519</v>
      </c>
      <c r="C179" s="1068"/>
      <c r="D179" s="441"/>
      <c r="F179" s="412"/>
    </row>
    <row r="180" spans="1:6" s="283" customFormat="1" ht="12.75">
      <c r="A180" s="286" t="s">
        <v>393</v>
      </c>
      <c r="B180" s="1068" t="s">
        <v>520</v>
      </c>
      <c r="C180" s="1068"/>
      <c r="D180" s="441"/>
      <c r="F180" s="412"/>
    </row>
    <row r="181" spans="1:6" s="283" customFormat="1" ht="12.75">
      <c r="A181" s="286" t="s">
        <v>393</v>
      </c>
      <c r="B181" s="1068" t="s">
        <v>521</v>
      </c>
      <c r="C181" s="1068"/>
      <c r="D181" s="441"/>
      <c r="F181" s="412"/>
    </row>
    <row r="182" spans="1:6" s="283" customFormat="1" ht="12.75">
      <c r="A182" s="286" t="s">
        <v>393</v>
      </c>
      <c r="B182" s="1068" t="s">
        <v>522</v>
      </c>
      <c r="C182" s="1068"/>
      <c r="D182" s="441"/>
      <c r="F182" s="412"/>
    </row>
    <row r="183" spans="1:6" s="283" customFormat="1" ht="12.75">
      <c r="A183" s="286" t="s">
        <v>393</v>
      </c>
      <c r="B183" s="1068" t="s">
        <v>523</v>
      </c>
      <c r="C183" s="1068"/>
      <c r="D183" s="441"/>
      <c r="F183" s="412"/>
    </row>
    <row r="184" spans="1:6" s="283" customFormat="1" ht="12.75">
      <c r="A184" s="286" t="s">
        <v>393</v>
      </c>
      <c r="B184" s="782" t="s">
        <v>945</v>
      </c>
      <c r="C184" s="782"/>
      <c r="D184" s="441"/>
      <c r="F184" s="412"/>
    </row>
    <row r="185" spans="1:6" s="283" customFormat="1" ht="12.75">
      <c r="A185" s="286" t="s">
        <v>393</v>
      </c>
      <c r="B185" s="782" t="s">
        <v>946</v>
      </c>
      <c r="C185" s="782"/>
      <c r="D185" s="441"/>
      <c r="F185" s="412"/>
    </row>
    <row r="186" spans="1:6" s="283" customFormat="1" ht="12.75">
      <c r="A186" s="281"/>
      <c r="B186" s="1074" t="s">
        <v>466</v>
      </c>
      <c r="C186" s="1075"/>
      <c r="D186" s="442">
        <f>SUM(D178:D185)</f>
        <v>0</v>
      </c>
      <c r="F186" s="351"/>
    </row>
    <row r="187" spans="1:7" s="283" customFormat="1" ht="12.75">
      <c r="A187" s="443"/>
      <c r="B187" s="444"/>
      <c r="C187" s="444"/>
      <c r="D187" s="444"/>
      <c r="E187" s="444"/>
      <c r="F187" s="444"/>
      <c r="G187" s="444"/>
    </row>
    <row r="188" spans="1:7" s="444" customFormat="1" ht="31.5" customHeight="1">
      <c r="A188" s="286" t="s">
        <v>394</v>
      </c>
      <c r="B188" s="1076" t="s">
        <v>560</v>
      </c>
      <c r="C188" s="1076"/>
      <c r="D188" s="1076"/>
      <c r="E188" s="445"/>
      <c r="F188" s="446"/>
      <c r="G188" s="283"/>
    </row>
    <row r="189" spans="1:6" s="283" customFormat="1" ht="27" customHeight="1">
      <c r="A189" s="286" t="s">
        <v>394</v>
      </c>
      <c r="B189" s="782" t="s">
        <v>619</v>
      </c>
      <c r="C189" s="782"/>
      <c r="D189" s="782"/>
      <c r="E189" s="441"/>
      <c r="F189" s="412"/>
    </row>
    <row r="190" spans="1:6" s="283" customFormat="1" ht="24.75" customHeight="1">
      <c r="A190" s="281"/>
      <c r="F190" s="351"/>
    </row>
    <row r="191" spans="1:6" s="283" customFormat="1" ht="15.75">
      <c r="A191" s="281"/>
      <c r="B191" s="340" t="s">
        <v>947</v>
      </c>
      <c r="F191" s="351"/>
    </row>
    <row r="192" spans="1:6" s="283" customFormat="1" ht="12.75">
      <c r="A192" s="286" t="s">
        <v>395</v>
      </c>
      <c r="B192" s="282" t="s">
        <v>948</v>
      </c>
      <c r="F192" s="351"/>
    </row>
    <row r="193" spans="1:7" s="283" customFormat="1" ht="12.75">
      <c r="A193" s="286" t="s">
        <v>395</v>
      </c>
      <c r="B193" s="410"/>
      <c r="C193" s="346" t="s">
        <v>199</v>
      </c>
      <c r="D193" s="346" t="s">
        <v>200</v>
      </c>
      <c r="E193" s="343"/>
      <c r="F193" s="343"/>
      <c r="G193" s="384"/>
    </row>
    <row r="194" spans="1:8" s="283" customFormat="1" ht="25.5">
      <c r="A194" s="286" t="s">
        <v>395</v>
      </c>
      <c r="B194" s="341" t="s">
        <v>949</v>
      </c>
      <c r="C194" s="346"/>
      <c r="D194" s="346"/>
      <c r="F194" s="345"/>
      <c r="H194" s="384"/>
    </row>
    <row r="195" spans="1:6" s="283" customFormat="1" ht="12.75">
      <c r="A195" s="286" t="s">
        <v>395</v>
      </c>
      <c r="B195" s="348" t="s">
        <v>950</v>
      </c>
      <c r="C195" s="447"/>
      <c r="F195" s="448"/>
    </row>
    <row r="196" spans="1:7" s="283" customFormat="1" ht="12.75">
      <c r="A196" s="286" t="s">
        <v>395</v>
      </c>
      <c r="B196" s="410"/>
      <c r="C196" s="346" t="s">
        <v>199</v>
      </c>
      <c r="D196" s="346" t="s">
        <v>200</v>
      </c>
      <c r="E196" s="343"/>
      <c r="F196" s="343"/>
      <c r="G196" s="384"/>
    </row>
    <row r="197" spans="1:8" s="283" customFormat="1" ht="25.5">
      <c r="A197" s="286" t="s">
        <v>395</v>
      </c>
      <c r="B197" s="341" t="s">
        <v>951</v>
      </c>
      <c r="C197" s="346"/>
      <c r="D197" s="346"/>
      <c r="F197" s="345"/>
      <c r="H197" s="384"/>
    </row>
    <row r="198" spans="1:6" s="283" customFormat="1" ht="12.75">
      <c r="A198" s="286"/>
      <c r="B198" s="289"/>
      <c r="C198" s="379"/>
      <c r="D198" s="379"/>
      <c r="F198" s="345"/>
    </row>
    <row r="199" spans="1:6" s="283" customFormat="1" ht="12.75">
      <c r="A199" s="286" t="s">
        <v>395</v>
      </c>
      <c r="B199" s="1056" t="s">
        <v>524</v>
      </c>
      <c r="C199" s="1038"/>
      <c r="D199" s="1038"/>
      <c r="F199" s="345"/>
    </row>
    <row r="200" spans="1:6" s="283" customFormat="1" ht="27" customHeight="1">
      <c r="A200" s="286" t="s">
        <v>395</v>
      </c>
      <c r="B200" s="401" t="s">
        <v>525</v>
      </c>
      <c r="C200" s="397"/>
      <c r="D200" s="379"/>
      <c r="F200" s="345"/>
    </row>
    <row r="201" spans="1:6" s="283" customFormat="1" ht="12.75">
      <c r="A201" s="286" t="s">
        <v>395</v>
      </c>
      <c r="B201" s="401" t="s">
        <v>526</v>
      </c>
      <c r="C201" s="397"/>
      <c r="D201" s="379"/>
      <c r="F201" s="345"/>
    </row>
    <row r="202" spans="1:6" s="283" customFormat="1" ht="12.75">
      <c r="A202" s="286" t="s">
        <v>395</v>
      </c>
      <c r="B202" s="401" t="s">
        <v>527</v>
      </c>
      <c r="C202" s="397"/>
      <c r="D202" s="379"/>
      <c r="F202" s="345"/>
    </row>
    <row r="203" spans="1:6" s="283" customFormat="1" ht="12.75">
      <c r="A203" s="281"/>
      <c r="B203" s="289"/>
      <c r="C203" s="379"/>
      <c r="D203" s="379"/>
      <c r="F203" s="345"/>
    </row>
    <row r="204" spans="1:6" s="283" customFormat="1" ht="12.75">
      <c r="A204" s="286" t="s">
        <v>395</v>
      </c>
      <c r="B204" s="410"/>
      <c r="C204" s="346" t="s">
        <v>199</v>
      </c>
      <c r="D204" s="346" t="s">
        <v>200</v>
      </c>
      <c r="F204" s="345"/>
    </row>
    <row r="205" spans="1:6" s="283" customFormat="1" ht="38.25">
      <c r="A205" s="286" t="s">
        <v>395</v>
      </c>
      <c r="B205" s="401" t="s">
        <v>528</v>
      </c>
      <c r="C205" s="346"/>
      <c r="D205" s="346"/>
      <c r="F205" s="345"/>
    </row>
    <row r="206" spans="1:6" s="283" customFormat="1" ht="12.75">
      <c r="A206" s="281"/>
      <c r="F206" s="351"/>
    </row>
    <row r="207" spans="1:6" s="283" customFormat="1" ht="12.75">
      <c r="A207" s="286" t="s">
        <v>396</v>
      </c>
      <c r="B207" s="282" t="s">
        <v>952</v>
      </c>
      <c r="F207" s="351"/>
    </row>
    <row r="208" spans="1:7" s="283" customFormat="1" ht="12.75">
      <c r="A208" s="286" t="s">
        <v>396</v>
      </c>
      <c r="B208" s="410"/>
      <c r="C208" s="346" t="s">
        <v>199</v>
      </c>
      <c r="D208" s="346" t="s">
        <v>200</v>
      </c>
      <c r="E208" s="343"/>
      <c r="F208" s="343"/>
      <c r="G208" s="384"/>
    </row>
    <row r="209" spans="1:8" s="283" customFormat="1" ht="25.5">
      <c r="A209" s="286" t="s">
        <v>396</v>
      </c>
      <c r="B209" s="341" t="s">
        <v>953</v>
      </c>
      <c r="C209" s="348"/>
      <c r="D209" s="348"/>
      <c r="F209" s="345"/>
      <c r="H209" s="384"/>
    </row>
    <row r="210" spans="1:6" s="283" customFormat="1" ht="12.75">
      <c r="A210" s="286" t="s">
        <v>396</v>
      </c>
      <c r="B210" s="348" t="s">
        <v>620</v>
      </c>
      <c r="C210" s="449"/>
      <c r="F210" s="351"/>
    </row>
    <row r="211" spans="1:6" s="283" customFormat="1" ht="12.75">
      <c r="A211" s="286" t="s">
        <v>396</v>
      </c>
      <c r="B211" s="348" t="s">
        <v>621</v>
      </c>
      <c r="C211" s="449"/>
      <c r="F211" s="351"/>
    </row>
    <row r="212" spans="1:6" s="283" customFormat="1" ht="12.75">
      <c r="A212" s="281"/>
      <c r="B212" s="450"/>
      <c r="F212" s="351"/>
    </row>
    <row r="213" spans="1:7" s="283" customFormat="1" ht="12.75">
      <c r="A213" s="286" t="s">
        <v>397</v>
      </c>
      <c r="B213" s="918"/>
      <c r="C213" s="1023"/>
      <c r="D213" s="919"/>
      <c r="E213" s="346" t="s">
        <v>199</v>
      </c>
      <c r="F213" s="346" t="s">
        <v>200</v>
      </c>
      <c r="G213" s="384"/>
    </row>
    <row r="214" spans="1:8" s="283" customFormat="1" ht="12.75">
      <c r="A214" s="286" t="s">
        <v>397</v>
      </c>
      <c r="B214" s="1069" t="s">
        <v>529</v>
      </c>
      <c r="C214" s="1070"/>
      <c r="D214" s="1071"/>
      <c r="E214" s="346"/>
      <c r="F214" s="346"/>
      <c r="H214" s="384"/>
    </row>
    <row r="215" spans="1:6" s="283" customFormat="1" ht="28.5" customHeight="1">
      <c r="A215" s="281"/>
      <c r="F215" s="351"/>
    </row>
    <row r="216" spans="1:6" s="283" customFormat="1" ht="12.75">
      <c r="A216" s="286" t="s">
        <v>398</v>
      </c>
      <c r="B216" s="282" t="s">
        <v>301</v>
      </c>
      <c r="F216" s="351"/>
    </row>
    <row r="217" spans="1:6" s="283" customFormat="1" ht="25.5">
      <c r="A217" s="286" t="s">
        <v>398</v>
      </c>
      <c r="B217" s="341" t="s">
        <v>623</v>
      </c>
      <c r="C217" s="348"/>
      <c r="D217" s="357"/>
      <c r="E217" s="351"/>
      <c r="F217" s="351"/>
    </row>
    <row r="218" spans="1:6" s="283" customFormat="1" ht="12.75">
      <c r="A218" s="286" t="s">
        <v>398</v>
      </c>
      <c r="B218" s="348" t="s">
        <v>624</v>
      </c>
      <c r="C218" s="348"/>
      <c r="D218" s="357"/>
      <c r="E218" s="351"/>
      <c r="F218" s="351"/>
    </row>
    <row r="219" spans="1:6" s="283" customFormat="1" ht="12.75">
      <c r="A219" s="286" t="s">
        <v>398</v>
      </c>
      <c r="B219" s="451" t="s">
        <v>625</v>
      </c>
      <c r="C219" s="452"/>
      <c r="D219" s="357"/>
      <c r="E219" s="351"/>
      <c r="F219" s="351"/>
    </row>
    <row r="220" spans="1:6" s="283" customFormat="1" ht="12.75">
      <c r="A220" s="286"/>
      <c r="B220" s="453"/>
      <c r="C220" s="454"/>
      <c r="D220" s="357"/>
      <c r="E220" s="351"/>
      <c r="F220" s="351"/>
    </row>
    <row r="221" spans="1:6" s="283" customFormat="1" ht="12.75">
      <c r="A221" s="281"/>
      <c r="B221" s="351"/>
      <c r="C221" s="351"/>
      <c r="D221" s="351"/>
      <c r="E221" s="351"/>
      <c r="F221" s="351"/>
    </row>
    <row r="222" spans="1:6" s="283" customFormat="1" ht="12.75">
      <c r="A222" s="286" t="s">
        <v>399</v>
      </c>
      <c r="B222" s="282" t="s">
        <v>302</v>
      </c>
      <c r="F222" s="351"/>
    </row>
    <row r="223" spans="1:6" s="283" customFormat="1" ht="12.75">
      <c r="A223" s="286" t="s">
        <v>399</v>
      </c>
      <c r="B223" s="341" t="s">
        <v>1007</v>
      </c>
      <c r="C223" s="449"/>
      <c r="F223" s="351"/>
    </row>
    <row r="224" spans="1:6" s="283" customFormat="1" ht="12.75">
      <c r="A224" s="286" t="s">
        <v>399</v>
      </c>
      <c r="B224" s="341" t="s">
        <v>1008</v>
      </c>
      <c r="C224" s="455"/>
      <c r="F224" s="351"/>
    </row>
    <row r="225" spans="1:6" s="283" customFormat="1" ht="38.25">
      <c r="A225" s="286" t="s">
        <v>399</v>
      </c>
      <c r="B225" s="341" t="s">
        <v>1009</v>
      </c>
      <c r="C225" s="456"/>
      <c r="F225" s="351"/>
    </row>
    <row r="226" spans="1:6" s="283" customFormat="1" ht="12.75">
      <c r="A226" s="286" t="s">
        <v>399</v>
      </c>
      <c r="B226" s="451" t="s">
        <v>625</v>
      </c>
      <c r="C226" s="452"/>
      <c r="F226" s="351"/>
    </row>
    <row r="227" spans="1:6" s="283" customFormat="1" ht="12.75">
      <c r="A227" s="286"/>
      <c r="B227" s="357"/>
      <c r="C227" s="457"/>
      <c r="F227" s="351"/>
    </row>
    <row r="228" spans="1:6" s="283" customFormat="1" ht="12.75">
      <c r="A228" s="286" t="s">
        <v>399</v>
      </c>
      <c r="B228" s="1072" t="s">
        <v>158</v>
      </c>
      <c r="C228" s="1073"/>
      <c r="D228" s="449"/>
      <c r="F228" s="351"/>
    </row>
    <row r="229" spans="1:6" s="283" customFormat="1" ht="12.75">
      <c r="A229" s="286" t="s">
        <v>399</v>
      </c>
      <c r="B229" s="1072" t="s">
        <v>530</v>
      </c>
      <c r="C229" s="1073"/>
      <c r="D229" s="449"/>
      <c r="F229" s="351"/>
    </row>
    <row r="230" spans="1:6" s="283" customFormat="1" ht="12.75">
      <c r="A230" s="286" t="s">
        <v>399</v>
      </c>
      <c r="B230" s="1072" t="s">
        <v>531</v>
      </c>
      <c r="C230" s="1073"/>
      <c r="F230" s="351"/>
    </row>
    <row r="231" spans="1:6" s="283" customFormat="1" ht="12.75">
      <c r="A231" s="286" t="s">
        <v>399</v>
      </c>
      <c r="B231" s="458" t="s">
        <v>532</v>
      </c>
      <c r="C231" s="449"/>
      <c r="F231" s="351"/>
    </row>
    <row r="232" spans="1:6" s="283" customFormat="1" ht="12.75">
      <c r="A232" s="286" t="s">
        <v>399</v>
      </c>
      <c r="B232" s="458" t="s">
        <v>533</v>
      </c>
      <c r="C232" s="449"/>
      <c r="F232" s="351"/>
    </row>
    <row r="233" spans="1:6" s="283" customFormat="1" ht="12.75">
      <c r="A233" s="286" t="s">
        <v>399</v>
      </c>
      <c r="B233" s="459" t="s">
        <v>534</v>
      </c>
      <c r="C233" s="449"/>
      <c r="D233" s="351"/>
      <c r="E233" s="351"/>
      <c r="F233" s="351"/>
    </row>
    <row r="234" spans="1:6" s="283" customFormat="1" ht="12.75">
      <c r="A234" s="281"/>
      <c r="F234" s="351"/>
    </row>
    <row r="235" spans="1:6" s="283" customFormat="1" ht="12.75">
      <c r="A235" s="286" t="s">
        <v>400</v>
      </c>
      <c r="B235" s="282" t="s">
        <v>954</v>
      </c>
      <c r="F235" s="351"/>
    </row>
    <row r="236" spans="1:6" s="283" customFormat="1" ht="12.75">
      <c r="A236" s="286" t="s">
        <v>400</v>
      </c>
      <c r="B236" s="918"/>
      <c r="C236" s="1023"/>
      <c r="D236" s="919"/>
      <c r="E236" s="346" t="s">
        <v>199</v>
      </c>
      <c r="F236" s="346" t="s">
        <v>200</v>
      </c>
    </row>
    <row r="237" spans="1:6" s="283" customFormat="1" ht="29.25" customHeight="1">
      <c r="A237" s="286" t="s">
        <v>400</v>
      </c>
      <c r="B237" s="927" t="s">
        <v>955</v>
      </c>
      <c r="C237" s="1004"/>
      <c r="D237" s="928"/>
      <c r="E237" s="346"/>
      <c r="F237" s="346"/>
    </row>
    <row r="238" spans="1:6" s="283" customFormat="1" ht="12.75">
      <c r="A238" s="286" t="s">
        <v>400</v>
      </c>
      <c r="B238" s="1067" t="s">
        <v>956</v>
      </c>
      <c r="C238" s="1067"/>
      <c r="D238" s="424"/>
      <c r="F238" s="345"/>
    </row>
    <row r="239" spans="1:6" s="283" customFormat="1" ht="12.75">
      <c r="A239" s="281"/>
      <c r="F239" s="351"/>
    </row>
    <row r="240" spans="1:6" s="283" customFormat="1" ht="12.75">
      <c r="A240" s="286" t="s">
        <v>401</v>
      </c>
      <c r="B240" s="282" t="s">
        <v>957</v>
      </c>
      <c r="F240" s="351"/>
    </row>
    <row r="241" spans="1:6" s="283" customFormat="1" ht="12.75">
      <c r="A241" s="286" t="s">
        <v>401</v>
      </c>
      <c r="B241" s="918"/>
      <c r="C241" s="1023"/>
      <c r="D241" s="919"/>
      <c r="E241" s="346" t="s">
        <v>199</v>
      </c>
      <c r="F241" s="346" t="s">
        <v>200</v>
      </c>
    </row>
    <row r="242" spans="1:6" s="283" customFormat="1" ht="45.75" customHeight="1">
      <c r="A242" s="286" t="s">
        <v>401</v>
      </c>
      <c r="B242" s="927" t="s">
        <v>807</v>
      </c>
      <c r="C242" s="1004"/>
      <c r="D242" s="928"/>
      <c r="E242" s="346"/>
      <c r="F242" s="346"/>
    </row>
    <row r="243" spans="1:6" s="283" customFormat="1" ht="40.5" customHeight="1">
      <c r="A243" s="281"/>
      <c r="F243" s="351"/>
    </row>
    <row r="244" spans="1:6" s="283" customFormat="1" ht="12.75">
      <c r="A244" s="286" t="s">
        <v>402</v>
      </c>
      <c r="B244" s="460" t="s">
        <v>478</v>
      </c>
      <c r="C244" s="1077" t="s">
        <v>155</v>
      </c>
      <c r="D244" s="1054"/>
      <c r="E244" s="450" t="s">
        <v>1139</v>
      </c>
      <c r="F244" s="351"/>
    </row>
    <row r="245" spans="1:6" s="283" customFormat="1" ht="12.75">
      <c r="A245" s="281"/>
      <c r="F245" s="351"/>
    </row>
    <row r="246" spans="1:6" s="283" customFormat="1" ht="15.75">
      <c r="A246" s="281"/>
      <c r="B246" s="340" t="s">
        <v>958</v>
      </c>
      <c r="F246" s="351"/>
    </row>
    <row r="247" spans="1:6" s="283" customFormat="1" ht="12.75">
      <c r="A247" s="286" t="s">
        <v>403</v>
      </c>
      <c r="B247" s="282" t="s">
        <v>203</v>
      </c>
      <c r="F247" s="351"/>
    </row>
    <row r="248" spans="1:6" s="283" customFormat="1" ht="12.75">
      <c r="A248" s="286" t="s">
        <v>403</v>
      </c>
      <c r="B248" s="918"/>
      <c r="C248" s="1023"/>
      <c r="D248" s="919"/>
      <c r="E248" s="346" t="s">
        <v>199</v>
      </c>
      <c r="F248" s="346" t="s">
        <v>200</v>
      </c>
    </row>
    <row r="249" spans="1:6" s="283" customFormat="1" ht="65.25" customHeight="1">
      <c r="A249" s="286" t="s">
        <v>403</v>
      </c>
      <c r="B249" s="927" t="s">
        <v>204</v>
      </c>
      <c r="C249" s="1004"/>
      <c r="D249" s="928"/>
      <c r="E249" s="346"/>
      <c r="F249" s="346"/>
    </row>
    <row r="250" spans="1:6" s="283" customFormat="1" ht="12.75">
      <c r="A250" s="286" t="s">
        <v>403</v>
      </c>
      <c r="B250" s="922" t="s">
        <v>205</v>
      </c>
      <c r="C250" s="922"/>
      <c r="D250" s="922"/>
      <c r="E250" s="379"/>
      <c r="F250" s="379"/>
    </row>
    <row r="251" spans="1:6" s="283" customFormat="1" ht="12.75">
      <c r="A251" s="286" t="s">
        <v>403</v>
      </c>
      <c r="B251" s="782" t="s">
        <v>206</v>
      </c>
      <c r="C251" s="782"/>
      <c r="D251" s="782"/>
      <c r="E251" s="449"/>
      <c r="F251" s="379"/>
    </row>
    <row r="252" spans="1:6" s="283" customFormat="1" ht="12.75">
      <c r="A252" s="286" t="s">
        <v>403</v>
      </c>
      <c r="B252" s="782" t="s">
        <v>207</v>
      </c>
      <c r="C252" s="782"/>
      <c r="D252" s="782"/>
      <c r="E252" s="449"/>
      <c r="F252" s="379"/>
    </row>
    <row r="253" spans="1:6" s="283" customFormat="1" ht="12.75">
      <c r="A253" s="286" t="s">
        <v>403</v>
      </c>
      <c r="B253" s="782" t="s">
        <v>208</v>
      </c>
      <c r="C253" s="782"/>
      <c r="D253" s="782"/>
      <c r="E253" s="449"/>
      <c r="F253" s="379"/>
    </row>
    <row r="254" spans="1:6" s="283" customFormat="1" ht="12.75">
      <c r="A254" s="286" t="s">
        <v>403</v>
      </c>
      <c r="B254" s="782" t="s">
        <v>209</v>
      </c>
      <c r="C254" s="782"/>
      <c r="D254" s="782"/>
      <c r="E254" s="449"/>
      <c r="F254" s="379"/>
    </row>
    <row r="255" spans="1:6" s="283" customFormat="1" ht="12.75">
      <c r="A255" s="286" t="s">
        <v>403</v>
      </c>
      <c r="B255" s="1078" t="s">
        <v>9</v>
      </c>
      <c r="C255" s="1078"/>
      <c r="D255" s="1078"/>
      <c r="E255" s="379"/>
      <c r="F255" s="379"/>
    </row>
    <row r="256" spans="1:6" s="283" customFormat="1" ht="12.75">
      <c r="A256" s="286" t="s">
        <v>403</v>
      </c>
      <c r="B256" s="782" t="s">
        <v>210</v>
      </c>
      <c r="C256" s="782"/>
      <c r="D256" s="782"/>
      <c r="E256" s="461"/>
      <c r="F256" s="379"/>
    </row>
    <row r="257" spans="1:6" s="283" customFormat="1" ht="12.75">
      <c r="A257" s="286" t="s">
        <v>403</v>
      </c>
      <c r="B257" s="1079" t="s">
        <v>211</v>
      </c>
      <c r="C257" s="1079"/>
      <c r="D257" s="1079"/>
      <c r="E257" s="462"/>
      <c r="F257" s="379"/>
    </row>
    <row r="258" spans="1:6" s="283" customFormat="1" ht="12.75">
      <c r="A258" s="286" t="s">
        <v>403</v>
      </c>
      <c r="B258" s="921" t="s">
        <v>212</v>
      </c>
      <c r="C258" s="922"/>
      <c r="D258" s="922"/>
      <c r="E258" s="1080"/>
      <c r="F258" s="1081"/>
    </row>
    <row r="259" spans="1:6" s="283" customFormat="1" ht="12.75">
      <c r="A259" s="286"/>
      <c r="B259" s="1050"/>
      <c r="C259" s="1029"/>
      <c r="D259" s="1029"/>
      <c r="E259" s="1029"/>
      <c r="F259" s="1082"/>
    </row>
    <row r="260" spans="1:6" s="283" customFormat="1" ht="12.75">
      <c r="A260" s="281"/>
      <c r="F260" s="351"/>
    </row>
    <row r="261" spans="1:6" s="283" customFormat="1" ht="12.75">
      <c r="A261" s="286" t="s">
        <v>404</v>
      </c>
      <c r="B261" s="282" t="s">
        <v>959</v>
      </c>
      <c r="F261" s="351"/>
    </row>
    <row r="262" spans="1:6" s="283" customFormat="1" ht="12.75">
      <c r="A262" s="286" t="s">
        <v>404</v>
      </c>
      <c r="B262" s="918"/>
      <c r="C262" s="1023"/>
      <c r="D262" s="919"/>
      <c r="E262" s="346" t="s">
        <v>199</v>
      </c>
      <c r="F262" s="346" t="s">
        <v>200</v>
      </c>
    </row>
    <row r="263" spans="1:6" s="283" customFormat="1" ht="63" customHeight="1">
      <c r="A263" s="286" t="s">
        <v>404</v>
      </c>
      <c r="B263" s="927" t="s">
        <v>535</v>
      </c>
      <c r="C263" s="1004"/>
      <c r="D263" s="928"/>
      <c r="E263" s="346"/>
      <c r="F263" s="346"/>
    </row>
    <row r="264" spans="1:5" s="283" customFormat="1" ht="12.75">
      <c r="A264" s="286" t="s">
        <v>404</v>
      </c>
      <c r="B264" s="922" t="s">
        <v>205</v>
      </c>
      <c r="C264" s="922"/>
      <c r="D264" s="922"/>
      <c r="E264" s="379"/>
    </row>
    <row r="265" spans="1:5" s="283" customFormat="1" ht="12.75">
      <c r="A265" s="286" t="s">
        <v>404</v>
      </c>
      <c r="B265" s="782" t="s">
        <v>213</v>
      </c>
      <c r="C265" s="782"/>
      <c r="D265" s="782"/>
      <c r="E265" s="449"/>
    </row>
    <row r="266" spans="1:5" s="283" customFormat="1" ht="12.75">
      <c r="A266" s="286" t="s">
        <v>404</v>
      </c>
      <c r="B266" s="782" t="s">
        <v>214</v>
      </c>
      <c r="C266" s="782"/>
      <c r="D266" s="782"/>
      <c r="E266" s="449"/>
    </row>
    <row r="267" spans="1:6" s="283" customFormat="1" ht="12.75">
      <c r="A267" s="281"/>
      <c r="F267" s="351"/>
    </row>
    <row r="268" spans="1:7" s="283" customFormat="1" ht="12.75">
      <c r="A268" s="286" t="s">
        <v>404</v>
      </c>
      <c r="B268" s="1038" t="s">
        <v>536</v>
      </c>
      <c r="C268" s="1038"/>
      <c r="D268" s="1038"/>
      <c r="E268" s="1038"/>
      <c r="F268" s="1038"/>
      <c r="G268" s="1038"/>
    </row>
    <row r="269" spans="1:6" s="283" customFormat="1" ht="12.75">
      <c r="A269" s="286" t="s">
        <v>404</v>
      </c>
      <c r="B269" s="463" t="s">
        <v>199</v>
      </c>
      <c r="C269" s="463" t="s">
        <v>200</v>
      </c>
      <c r="F269" s="351"/>
    </row>
    <row r="270" spans="1:3" s="283" customFormat="1" ht="12.75">
      <c r="A270" s="286" t="s">
        <v>404</v>
      </c>
      <c r="B270" s="463"/>
      <c r="C270" s="463"/>
    </row>
  </sheetData>
  <sheetProtection/>
  <mergeCells count="104">
    <mergeCell ref="B266:D266"/>
    <mergeCell ref="B268:G268"/>
    <mergeCell ref="B257:D257"/>
    <mergeCell ref="B258:F259"/>
    <mergeCell ref="B262:D262"/>
    <mergeCell ref="B263:D263"/>
    <mergeCell ref="B264:D264"/>
    <mergeCell ref="B265:D265"/>
    <mergeCell ref="B253:D253"/>
    <mergeCell ref="B254:D254"/>
    <mergeCell ref="B255:D255"/>
    <mergeCell ref="B256:D256"/>
    <mergeCell ref="B249:D249"/>
    <mergeCell ref="B250:D250"/>
    <mergeCell ref="B251:D251"/>
    <mergeCell ref="B252:D252"/>
    <mergeCell ref="B241:D241"/>
    <mergeCell ref="B242:D242"/>
    <mergeCell ref="C244:D244"/>
    <mergeCell ref="B248:D248"/>
    <mergeCell ref="B230:C230"/>
    <mergeCell ref="B236:D236"/>
    <mergeCell ref="B237:D237"/>
    <mergeCell ref="B238:C238"/>
    <mergeCell ref="B213:D213"/>
    <mergeCell ref="B214:D214"/>
    <mergeCell ref="B228:C228"/>
    <mergeCell ref="B229:C229"/>
    <mergeCell ref="B186:C186"/>
    <mergeCell ref="B188:D188"/>
    <mergeCell ref="B189:D189"/>
    <mergeCell ref="B199:D199"/>
    <mergeCell ref="B182:C182"/>
    <mergeCell ref="B183:C183"/>
    <mergeCell ref="B184:C184"/>
    <mergeCell ref="B185:C185"/>
    <mergeCell ref="B178:C178"/>
    <mergeCell ref="B179:C179"/>
    <mergeCell ref="B180:C180"/>
    <mergeCell ref="B181:C181"/>
    <mergeCell ref="B173:D173"/>
    <mergeCell ref="B174:D174"/>
    <mergeCell ref="B175:E175"/>
    <mergeCell ref="B177:F177"/>
    <mergeCell ref="B169:F169"/>
    <mergeCell ref="B170:D170"/>
    <mergeCell ref="B171:D171"/>
    <mergeCell ref="B172:D172"/>
    <mergeCell ref="B137:F137"/>
    <mergeCell ref="D139:E139"/>
    <mergeCell ref="D140:E140"/>
    <mergeCell ref="B152:F152"/>
    <mergeCell ref="B123:F123"/>
    <mergeCell ref="B125:F125"/>
    <mergeCell ref="C132:E132"/>
    <mergeCell ref="B135:F135"/>
    <mergeCell ref="B115:F115"/>
    <mergeCell ref="B119:D119"/>
    <mergeCell ref="B120:D120"/>
    <mergeCell ref="B122:F122"/>
    <mergeCell ref="B101:D101"/>
    <mergeCell ref="B102:D102"/>
    <mergeCell ref="B103:D103"/>
    <mergeCell ref="B105:G105"/>
    <mergeCell ref="B90:D90"/>
    <mergeCell ref="B91:F91"/>
    <mergeCell ref="C92:G92"/>
    <mergeCell ref="B100:G100"/>
    <mergeCell ref="B60:D60"/>
    <mergeCell ref="B61:D61"/>
    <mergeCell ref="B63:F63"/>
    <mergeCell ref="B89:D89"/>
    <mergeCell ref="B56:D56"/>
    <mergeCell ref="B57:D57"/>
    <mergeCell ref="B58:D58"/>
    <mergeCell ref="B59:D59"/>
    <mergeCell ref="B36:C36"/>
    <mergeCell ref="B37:C37"/>
    <mergeCell ref="B39:F39"/>
    <mergeCell ref="B55:F55"/>
    <mergeCell ref="B31:C31"/>
    <mergeCell ref="B32:C32"/>
    <mergeCell ref="B34:F34"/>
    <mergeCell ref="B35:C35"/>
    <mergeCell ref="B23:D23"/>
    <mergeCell ref="B25:C25"/>
    <mergeCell ref="B26:C26"/>
    <mergeCell ref="B30:C30"/>
    <mergeCell ref="B19:D19"/>
    <mergeCell ref="B20:D20"/>
    <mergeCell ref="B21:D21"/>
    <mergeCell ref="B22:D22"/>
    <mergeCell ref="B14:D14"/>
    <mergeCell ref="B15:D15"/>
    <mergeCell ref="B17:F17"/>
    <mergeCell ref="B18:D18"/>
    <mergeCell ref="B8:D8"/>
    <mergeCell ref="B9:D9"/>
    <mergeCell ref="B11:D11"/>
    <mergeCell ref="B12:D12"/>
    <mergeCell ref="A1:F1"/>
    <mergeCell ref="B4:F4"/>
    <mergeCell ref="B5:D5"/>
    <mergeCell ref="B6:D6"/>
  </mergeCells>
  <printOptions/>
  <pageMargins left="0.75" right="0.75" top="1" bottom="1" header="0.5" footer="0.5"/>
  <pageSetup fitToHeight="10" fitToWidth="1" horizontalDpi="600" verticalDpi="600" orientation="portrait" scale="91" r:id="rId2"/>
  <headerFooter alignWithMargins="0">
    <oddHeader>&amp;CCommon Data Set 2008-09</oddHeader>
    <oddFooter>&amp;C&amp;A&amp;RPage &amp;P</oddFooter>
  </headerFooter>
  <drawing r:id="rId1"/>
</worksheet>
</file>

<file path=xl/worksheets/sheet18.xml><?xml version="1.0" encoding="utf-8"?>
<worksheet xmlns="http://schemas.openxmlformats.org/spreadsheetml/2006/main" xmlns:r="http://schemas.openxmlformats.org/officeDocument/2006/relationships">
  <sheetPr codeName="Sheet18">
    <tabColor rgb="FFFFFF00"/>
  </sheetPr>
  <dimension ref="A1:G68"/>
  <sheetViews>
    <sheetView zoomScalePageLayoutView="0" workbookViewId="0" topLeftCell="A1">
      <selection activeCell="I3" sqref="I3"/>
    </sheetView>
  </sheetViews>
  <sheetFormatPr defaultColWidth="9.140625" defaultRowHeight="12.75"/>
  <cols>
    <col min="1" max="1" width="4.421875" style="1" customWidth="1"/>
    <col min="2" max="2" width="22.7109375" style="0" customWidth="1"/>
    <col min="3" max="7" width="12.7109375" style="0" customWidth="1"/>
  </cols>
  <sheetData>
    <row r="1" spans="1:7" ht="18">
      <c r="A1" s="772" t="s">
        <v>286</v>
      </c>
      <c r="B1" s="772"/>
      <c r="C1" s="772"/>
      <c r="D1" s="772"/>
      <c r="E1" s="772"/>
      <c r="F1" s="772"/>
      <c r="G1" s="772"/>
    </row>
    <row r="2" ht="12.75"/>
    <row r="3" ht="15.75">
      <c r="B3" s="24" t="s">
        <v>215</v>
      </c>
    </row>
    <row r="4" spans="1:7" ht="12.75">
      <c r="A4" s="2" t="s">
        <v>659</v>
      </c>
      <c r="B4" s="815"/>
      <c r="C4" s="816"/>
      <c r="D4" s="817"/>
      <c r="E4" s="34" t="s">
        <v>199</v>
      </c>
      <c r="F4" s="34" t="s">
        <v>200</v>
      </c>
      <c r="G4" s="98"/>
    </row>
    <row r="5" spans="1:7" ht="26.25" customHeight="1">
      <c r="A5" s="2" t="s">
        <v>659</v>
      </c>
      <c r="B5" s="770" t="s">
        <v>657</v>
      </c>
      <c r="C5" s="818"/>
      <c r="D5" s="771"/>
      <c r="E5" s="308" t="s">
        <v>262</v>
      </c>
      <c r="F5" s="34"/>
      <c r="G5" s="47"/>
    </row>
    <row r="6" spans="1:7" ht="41.25" customHeight="1">
      <c r="A6" s="2" t="s">
        <v>659</v>
      </c>
      <c r="B6" s="770" t="s">
        <v>658</v>
      </c>
      <c r="C6" s="818"/>
      <c r="D6" s="771"/>
      <c r="E6" s="308" t="s">
        <v>262</v>
      </c>
      <c r="F6" s="34"/>
      <c r="G6" s="33"/>
    </row>
    <row r="7" spans="2:7" ht="12.75">
      <c r="B7" s="90"/>
      <c r="C7" s="90"/>
      <c r="D7" s="90"/>
      <c r="E7" s="94"/>
      <c r="F7" s="94"/>
      <c r="G7" s="33"/>
    </row>
    <row r="8" spans="1:7" ht="29.25" customHeight="1">
      <c r="A8" s="2" t="s">
        <v>660</v>
      </c>
      <c r="B8" s="896" t="s">
        <v>10</v>
      </c>
      <c r="C8" s="896"/>
      <c r="D8" s="896"/>
      <c r="E8" s="896"/>
      <c r="F8" s="896"/>
      <c r="G8" s="896"/>
    </row>
    <row r="9" spans="1:6" ht="38.25">
      <c r="A9" s="2" t="s">
        <v>660</v>
      </c>
      <c r="B9" s="99"/>
      <c r="C9" s="104" t="s">
        <v>216</v>
      </c>
      <c r="D9" s="104" t="s">
        <v>922</v>
      </c>
      <c r="E9" s="104" t="s">
        <v>923</v>
      </c>
      <c r="F9" s="263" t="s">
        <v>287</v>
      </c>
    </row>
    <row r="10" spans="1:6" ht="12.75">
      <c r="A10" s="2" t="s">
        <v>660</v>
      </c>
      <c r="B10" s="16" t="s">
        <v>111</v>
      </c>
      <c r="C10" s="264">
        <v>136</v>
      </c>
      <c r="D10" s="264">
        <v>110</v>
      </c>
      <c r="E10" s="264">
        <v>64</v>
      </c>
      <c r="F10" s="265"/>
    </row>
    <row r="11" spans="1:6" ht="12.75">
      <c r="A11" s="2" t="s">
        <v>660</v>
      </c>
      <c r="B11" s="16" t="s">
        <v>112</v>
      </c>
      <c r="C11" s="264">
        <v>174</v>
      </c>
      <c r="D11" s="264">
        <v>138</v>
      </c>
      <c r="E11" s="264">
        <v>80</v>
      </c>
      <c r="F11" s="265"/>
    </row>
    <row r="12" spans="1:6" ht="12.75">
      <c r="A12" s="2" t="s">
        <v>660</v>
      </c>
      <c r="B12" s="18" t="s">
        <v>924</v>
      </c>
      <c r="C12" s="266">
        <f>SUM(C10:C11)</f>
        <v>310</v>
      </c>
      <c r="D12" s="266">
        <f>SUM(D10:D11)</f>
        <v>248</v>
      </c>
      <c r="E12" s="266">
        <f>SUM(E10:E11)</f>
        <v>144</v>
      </c>
      <c r="F12" s="265"/>
    </row>
    <row r="14" spans="2:3" ht="15.75">
      <c r="B14" s="893" t="s">
        <v>925</v>
      </c>
      <c r="C14" s="837"/>
    </row>
    <row r="15" spans="1:4" ht="12.75">
      <c r="A15" s="2" t="s">
        <v>661</v>
      </c>
      <c r="B15" s="894" t="s">
        <v>926</v>
      </c>
      <c r="C15" s="894"/>
      <c r="D15" s="894"/>
    </row>
    <row r="16" spans="1:3" ht="15">
      <c r="A16" s="2" t="s">
        <v>661</v>
      </c>
      <c r="B16" s="100" t="s">
        <v>927</v>
      </c>
      <c r="C16" s="464" t="s">
        <v>262</v>
      </c>
    </row>
    <row r="17" spans="1:3" ht="15">
      <c r="A17" s="2" t="s">
        <v>661</v>
      </c>
      <c r="B17" s="100" t="s">
        <v>664</v>
      </c>
      <c r="C17" s="464" t="s">
        <v>262</v>
      </c>
    </row>
    <row r="18" spans="1:3" ht="15">
      <c r="A18" s="2" t="s">
        <v>661</v>
      </c>
      <c r="B18" s="100" t="s">
        <v>928</v>
      </c>
      <c r="C18" s="464" t="s">
        <v>262</v>
      </c>
    </row>
    <row r="19" spans="1:3" ht="15">
      <c r="A19" s="2" t="s">
        <v>661</v>
      </c>
      <c r="B19" s="100" t="s">
        <v>929</v>
      </c>
      <c r="C19" s="464" t="s">
        <v>262</v>
      </c>
    </row>
    <row r="21" spans="1:7" ht="12.75" customHeight="1">
      <c r="A21" s="2" t="s">
        <v>662</v>
      </c>
      <c r="B21" s="815"/>
      <c r="C21" s="816"/>
      <c r="D21" s="817"/>
      <c r="E21" s="34" t="s">
        <v>199</v>
      </c>
      <c r="F21" s="34" t="s">
        <v>200</v>
      </c>
      <c r="G21" s="30"/>
    </row>
    <row r="22" spans="1:7" ht="40.5" customHeight="1">
      <c r="A22" s="2" t="s">
        <v>662</v>
      </c>
      <c r="B22" s="770" t="s">
        <v>930</v>
      </c>
      <c r="C22" s="818"/>
      <c r="D22" s="771"/>
      <c r="E22" s="34"/>
      <c r="F22" s="308" t="s">
        <v>262</v>
      </c>
      <c r="G22" s="30"/>
    </row>
    <row r="23" spans="1:7" ht="24.75" customHeight="1">
      <c r="A23" s="2" t="s">
        <v>662</v>
      </c>
      <c r="B23" s="768" t="s">
        <v>665</v>
      </c>
      <c r="C23" s="768"/>
      <c r="D23" s="768"/>
      <c r="E23" s="95"/>
      <c r="F23" s="94"/>
      <c r="G23" s="30"/>
    </row>
    <row r="25" spans="1:6" ht="12.75">
      <c r="A25" s="2" t="s">
        <v>663</v>
      </c>
      <c r="B25" s="895" t="s">
        <v>182</v>
      </c>
      <c r="C25" s="844"/>
      <c r="D25" s="844"/>
      <c r="E25" s="844"/>
      <c r="F25" s="79"/>
    </row>
    <row r="26" spans="1:7" ht="22.5">
      <c r="A26" s="2" t="s">
        <v>663</v>
      </c>
      <c r="B26" s="101"/>
      <c r="C26" s="102" t="s">
        <v>183</v>
      </c>
      <c r="D26" s="102" t="s">
        <v>184</v>
      </c>
      <c r="E26" s="102" t="s">
        <v>185</v>
      </c>
      <c r="F26" s="102" t="s">
        <v>186</v>
      </c>
      <c r="G26" s="102" t="s">
        <v>187</v>
      </c>
    </row>
    <row r="27" spans="1:7" ht="12.75">
      <c r="A27" s="2" t="s">
        <v>663</v>
      </c>
      <c r="B27" s="8" t="s">
        <v>188</v>
      </c>
      <c r="C27" s="308"/>
      <c r="D27" s="308" t="s">
        <v>262</v>
      </c>
      <c r="E27" s="308"/>
      <c r="F27" s="308" t="s">
        <v>262</v>
      </c>
      <c r="G27" s="308"/>
    </row>
    <row r="28" spans="1:7" ht="12.75">
      <c r="A28" s="2" t="s">
        <v>663</v>
      </c>
      <c r="B28" s="8" t="s">
        <v>189</v>
      </c>
      <c r="C28" s="308" t="s">
        <v>262</v>
      </c>
      <c r="D28" s="308"/>
      <c r="E28" s="308"/>
      <c r="F28" s="308"/>
      <c r="G28" s="308"/>
    </row>
    <row r="29" spans="1:7" ht="25.5">
      <c r="A29" s="2" t="s">
        <v>663</v>
      </c>
      <c r="B29" s="8" t="s">
        <v>190</v>
      </c>
      <c r="C29" s="308" t="s">
        <v>262</v>
      </c>
      <c r="D29" s="308"/>
      <c r="E29" s="308"/>
      <c r="F29" s="308"/>
      <c r="G29" s="308"/>
    </row>
    <row r="30" spans="1:7" ht="12.75">
      <c r="A30" s="2" t="s">
        <v>663</v>
      </c>
      <c r="B30" s="8" t="s">
        <v>898</v>
      </c>
      <c r="C30" s="308"/>
      <c r="D30" s="308" t="s">
        <v>262</v>
      </c>
      <c r="E30" s="308"/>
      <c r="F30" s="308" t="s">
        <v>262</v>
      </c>
      <c r="G30" s="308"/>
    </row>
    <row r="31" spans="1:7" ht="12.75">
      <c r="A31" s="2" t="s">
        <v>663</v>
      </c>
      <c r="B31" s="8" t="s">
        <v>896</v>
      </c>
      <c r="C31" s="308"/>
      <c r="D31" s="308" t="s">
        <v>262</v>
      </c>
      <c r="E31" s="308"/>
      <c r="F31" s="308" t="s">
        <v>262</v>
      </c>
      <c r="G31" s="308"/>
    </row>
    <row r="32" spans="1:7" ht="40.5" customHeight="1">
      <c r="A32" s="2" t="s">
        <v>663</v>
      </c>
      <c r="B32" s="8" t="s">
        <v>191</v>
      </c>
      <c r="C32" s="308"/>
      <c r="D32" s="308"/>
      <c r="E32" s="308" t="s">
        <v>262</v>
      </c>
      <c r="F32" s="308"/>
      <c r="G32" s="308"/>
    </row>
    <row r="34" spans="1:7" ht="27" customHeight="1">
      <c r="A34" s="2" t="s">
        <v>668</v>
      </c>
      <c r="B34" s="768" t="s">
        <v>666</v>
      </c>
      <c r="C34" s="768"/>
      <c r="D34" s="768"/>
      <c r="E34" s="465">
        <v>2.5</v>
      </c>
      <c r="F34" s="67"/>
      <c r="G34" s="30"/>
    </row>
    <row r="35" ht="12.75">
      <c r="E35" s="333"/>
    </row>
    <row r="36" spans="1:7" ht="26.25" customHeight="1">
      <c r="A36" s="2" t="s">
        <v>669</v>
      </c>
      <c r="B36" s="768" t="s">
        <v>667</v>
      </c>
      <c r="C36" s="768"/>
      <c r="D36" s="768"/>
      <c r="E36" s="465">
        <v>2.5</v>
      </c>
      <c r="F36" s="67"/>
      <c r="G36" s="30"/>
    </row>
    <row r="38" spans="1:7" ht="12.75">
      <c r="A38" s="2" t="s">
        <v>670</v>
      </c>
      <c r="B38" s="808" t="s">
        <v>192</v>
      </c>
      <c r="C38" s="809"/>
      <c r="D38" s="809"/>
      <c r="E38" s="809"/>
      <c r="F38" s="809"/>
      <c r="G38" s="890"/>
    </row>
    <row r="39" spans="1:7" ht="12.75">
      <c r="A39" s="2"/>
      <c r="B39" s="891"/>
      <c r="C39" s="886"/>
      <c r="D39" s="886"/>
      <c r="E39" s="886"/>
      <c r="F39" s="886"/>
      <c r="G39" s="892"/>
    </row>
    <row r="41" spans="1:7" ht="37.5" customHeight="1">
      <c r="A41" s="2" t="s">
        <v>672</v>
      </c>
      <c r="B41" s="886" t="s">
        <v>671</v>
      </c>
      <c r="C41" s="886"/>
      <c r="D41" s="886"/>
      <c r="E41" s="886"/>
      <c r="F41" s="886"/>
      <c r="G41" s="886"/>
    </row>
    <row r="42" spans="1:7" ht="22.5">
      <c r="A42" s="2" t="s">
        <v>672</v>
      </c>
      <c r="B42" s="101"/>
      <c r="C42" s="159" t="s">
        <v>193</v>
      </c>
      <c r="D42" s="159" t="s">
        <v>194</v>
      </c>
      <c r="E42" s="159" t="s">
        <v>195</v>
      </c>
      <c r="F42" s="159" t="s">
        <v>196</v>
      </c>
      <c r="G42" s="159" t="s">
        <v>197</v>
      </c>
    </row>
    <row r="43" spans="1:7" ht="12.75">
      <c r="A43" s="2" t="s">
        <v>672</v>
      </c>
      <c r="B43" s="9" t="s">
        <v>927</v>
      </c>
      <c r="C43" s="466">
        <v>39753</v>
      </c>
      <c r="D43" s="466" t="s">
        <v>278</v>
      </c>
      <c r="E43" s="466" t="s">
        <v>288</v>
      </c>
      <c r="F43" s="466">
        <v>39569</v>
      </c>
      <c r="G43" s="467"/>
    </row>
    <row r="44" spans="1:7" ht="12.75">
      <c r="A44" s="2" t="s">
        <v>672</v>
      </c>
      <c r="B44" s="9" t="s">
        <v>664</v>
      </c>
      <c r="C44" s="466"/>
      <c r="D44" s="466"/>
      <c r="E44" s="466"/>
      <c r="F44" s="466"/>
      <c r="G44" s="467" t="s">
        <v>262</v>
      </c>
    </row>
    <row r="45" spans="1:7" ht="12.75">
      <c r="A45" s="2" t="s">
        <v>672</v>
      </c>
      <c r="B45" s="9" t="s">
        <v>928</v>
      </c>
      <c r="C45" s="466"/>
      <c r="D45" s="466"/>
      <c r="E45" s="466"/>
      <c r="F45" s="466"/>
      <c r="G45" s="467" t="s">
        <v>262</v>
      </c>
    </row>
    <row r="46" spans="1:7" ht="12.75">
      <c r="A46" s="2" t="s">
        <v>672</v>
      </c>
      <c r="B46" s="9" t="s">
        <v>929</v>
      </c>
      <c r="C46" s="466"/>
      <c r="D46" s="466"/>
      <c r="E46" s="466"/>
      <c r="F46" s="466"/>
      <c r="G46" s="467" t="s">
        <v>262</v>
      </c>
    </row>
    <row r="48" spans="1:7" ht="12.75" customHeight="1">
      <c r="A48" s="2" t="s">
        <v>673</v>
      </c>
      <c r="B48" s="815"/>
      <c r="C48" s="816"/>
      <c r="D48" s="817"/>
      <c r="E48" s="34" t="s">
        <v>199</v>
      </c>
      <c r="F48" s="34" t="s">
        <v>200</v>
      </c>
      <c r="G48" s="98"/>
    </row>
    <row r="49" spans="1:7" ht="26.25" customHeight="1">
      <c r="A49" s="2" t="s">
        <v>673</v>
      </c>
      <c r="B49" s="770" t="s">
        <v>653</v>
      </c>
      <c r="C49" s="818"/>
      <c r="D49" s="771"/>
      <c r="E49" s="308"/>
      <c r="F49" s="308" t="s">
        <v>262</v>
      </c>
      <c r="G49" s="47"/>
    </row>
    <row r="50" spans="2:6" ht="12.75">
      <c r="B50" s="90"/>
      <c r="C50" s="90"/>
      <c r="D50" s="90"/>
      <c r="E50" s="94"/>
      <c r="F50" s="94"/>
    </row>
    <row r="51" spans="1:7" ht="12.75">
      <c r="A51" s="2" t="s">
        <v>674</v>
      </c>
      <c r="B51" s="808" t="s">
        <v>675</v>
      </c>
      <c r="C51" s="809"/>
      <c r="D51" s="809"/>
      <c r="E51" s="809"/>
      <c r="F51" s="809"/>
      <c r="G51" s="890"/>
    </row>
    <row r="52" spans="1:7" ht="12.75">
      <c r="A52" s="2"/>
      <c r="B52" s="891"/>
      <c r="C52" s="886"/>
      <c r="D52" s="886"/>
      <c r="E52" s="886"/>
      <c r="F52" s="886"/>
      <c r="G52" s="892"/>
    </row>
    <row r="54" spans="2:3" ht="15.75">
      <c r="B54" s="893" t="s">
        <v>676</v>
      </c>
      <c r="C54" s="837"/>
    </row>
    <row r="55" spans="1:7" ht="27.75" customHeight="1">
      <c r="A55" s="2" t="s">
        <v>677</v>
      </c>
      <c r="B55" s="768" t="s">
        <v>678</v>
      </c>
      <c r="C55" s="768"/>
      <c r="D55" s="768"/>
      <c r="E55" s="468" t="s">
        <v>303</v>
      </c>
      <c r="G55" s="30"/>
    </row>
    <row r="57" spans="1:6" ht="12.75">
      <c r="A57" s="2" t="s">
        <v>791</v>
      </c>
      <c r="B57" s="815"/>
      <c r="C57" s="816"/>
      <c r="D57" s="817"/>
      <c r="E57" s="34" t="s">
        <v>654</v>
      </c>
      <c r="F57" s="34" t="s">
        <v>679</v>
      </c>
    </row>
    <row r="58" spans="1:6" ht="26.25" customHeight="1">
      <c r="A58" s="2" t="s">
        <v>791</v>
      </c>
      <c r="B58" s="770" t="s">
        <v>790</v>
      </c>
      <c r="C58" s="818"/>
      <c r="D58" s="771"/>
      <c r="E58" s="308" t="s">
        <v>278</v>
      </c>
      <c r="F58" s="34"/>
    </row>
    <row r="60" spans="1:6" ht="12.75">
      <c r="A60" s="2" t="s">
        <v>793</v>
      </c>
      <c r="B60" s="815"/>
      <c r="C60" s="816"/>
      <c r="D60" s="817"/>
      <c r="E60" s="34" t="s">
        <v>654</v>
      </c>
      <c r="F60" s="34" t="s">
        <v>679</v>
      </c>
    </row>
    <row r="61" spans="1:6" ht="27" customHeight="1">
      <c r="A61" s="2" t="s">
        <v>793</v>
      </c>
      <c r="B61" s="770" t="s">
        <v>792</v>
      </c>
      <c r="C61" s="818"/>
      <c r="D61" s="771"/>
      <c r="E61" s="308" t="s">
        <v>278</v>
      </c>
      <c r="F61" s="34"/>
    </row>
    <row r="62" spans="2:7" ht="12.75">
      <c r="B62" s="6"/>
      <c r="C62" s="6"/>
      <c r="D62" s="6"/>
      <c r="E62" s="6"/>
      <c r="F62" s="6"/>
      <c r="G62" s="6"/>
    </row>
    <row r="63" spans="1:7" ht="27.75" customHeight="1">
      <c r="A63" s="2" t="s">
        <v>794</v>
      </c>
      <c r="B63" s="768" t="s">
        <v>655</v>
      </c>
      <c r="C63" s="768"/>
      <c r="D63" s="768"/>
      <c r="E63" s="103"/>
      <c r="F63" s="29"/>
      <c r="G63" s="30"/>
    </row>
    <row r="64" spans="1:7" ht="12.75">
      <c r="A64" s="2"/>
      <c r="B64" s="29"/>
      <c r="C64" s="29"/>
      <c r="D64" s="29"/>
      <c r="E64" s="29"/>
      <c r="F64" s="29"/>
      <c r="G64" s="30"/>
    </row>
    <row r="65" spans="1:7" ht="67.5" customHeight="1">
      <c r="A65" s="2" t="s">
        <v>795</v>
      </c>
      <c r="B65" s="768" t="s">
        <v>796</v>
      </c>
      <c r="C65" s="768"/>
      <c r="D65" s="768"/>
      <c r="E65" s="581" t="s">
        <v>336</v>
      </c>
      <c r="G65" s="30"/>
    </row>
    <row r="66" spans="1:7" ht="12.75">
      <c r="A66" s="2"/>
      <c r="B66" s="29"/>
      <c r="C66" s="29"/>
      <c r="D66" s="29"/>
      <c r="E66" s="29"/>
      <c r="F66" s="29"/>
      <c r="G66" s="30"/>
    </row>
    <row r="67" spans="1:7" ht="12.75">
      <c r="A67" s="2" t="s">
        <v>797</v>
      </c>
      <c r="B67" s="808" t="s">
        <v>656</v>
      </c>
      <c r="C67" s="809"/>
      <c r="D67" s="809"/>
      <c r="E67" s="809"/>
      <c r="F67" s="809"/>
      <c r="G67" s="890"/>
    </row>
    <row r="68" spans="1:7" ht="12.75">
      <c r="A68" s="2"/>
      <c r="B68" s="891"/>
      <c r="C68" s="886"/>
      <c r="D68" s="886"/>
      <c r="E68" s="886"/>
      <c r="F68" s="886"/>
      <c r="G68" s="892"/>
    </row>
  </sheetData>
  <sheetProtection/>
  <mergeCells count="27">
    <mergeCell ref="B38:G39"/>
    <mergeCell ref="B8:G8"/>
    <mergeCell ref="B14:C14"/>
    <mergeCell ref="A1:G1"/>
    <mergeCell ref="B4:D4"/>
    <mergeCell ref="B5:D5"/>
    <mergeCell ref="B6:D6"/>
    <mergeCell ref="B60:D60"/>
    <mergeCell ref="B49:D49"/>
    <mergeCell ref="B51:G52"/>
    <mergeCell ref="B15:D15"/>
    <mergeCell ref="B21:D21"/>
    <mergeCell ref="B22:D22"/>
    <mergeCell ref="B23:D23"/>
    <mergeCell ref="B25:E25"/>
    <mergeCell ref="B34:D34"/>
    <mergeCell ref="B36:D36"/>
    <mergeCell ref="B61:D61"/>
    <mergeCell ref="B41:G41"/>
    <mergeCell ref="B48:D48"/>
    <mergeCell ref="B63:D63"/>
    <mergeCell ref="B65:D65"/>
    <mergeCell ref="B67:G68"/>
    <mergeCell ref="B54:C54"/>
    <mergeCell ref="B55:D55"/>
    <mergeCell ref="B57:D57"/>
    <mergeCell ref="B58:D58"/>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19.xml><?xml version="1.0" encoding="utf-8"?>
<worksheet xmlns="http://schemas.openxmlformats.org/spreadsheetml/2006/main" xmlns:r="http://schemas.openxmlformats.org/officeDocument/2006/relationships">
  <sheetPr codeName="Sheet19">
    <tabColor rgb="FF0070C0"/>
  </sheetPr>
  <dimension ref="A1:G68"/>
  <sheetViews>
    <sheetView zoomScalePageLayoutView="0" workbookViewId="0" topLeftCell="A1">
      <selection activeCell="I1" sqref="I1"/>
    </sheetView>
  </sheetViews>
  <sheetFormatPr defaultColWidth="9.140625" defaultRowHeight="12.75"/>
  <cols>
    <col min="1" max="1" width="4.421875" style="1" customWidth="1"/>
    <col min="2" max="2" width="22.7109375" style="0" customWidth="1"/>
    <col min="3" max="7" width="12.7109375" style="0" customWidth="1"/>
  </cols>
  <sheetData>
    <row r="1" spans="1:7" ht="18">
      <c r="A1" s="772" t="s">
        <v>289</v>
      </c>
      <c r="B1" s="772"/>
      <c r="C1" s="772"/>
      <c r="D1" s="772"/>
      <c r="E1" s="772"/>
      <c r="F1" s="772"/>
      <c r="G1" s="772"/>
    </row>
    <row r="2" ht="12.75"/>
    <row r="3" ht="15.75">
      <c r="B3" s="24" t="s">
        <v>215</v>
      </c>
    </row>
    <row r="4" spans="1:7" ht="12.75">
      <c r="A4" s="2" t="s">
        <v>659</v>
      </c>
      <c r="B4" s="815"/>
      <c r="C4" s="816"/>
      <c r="D4" s="817"/>
      <c r="E4" s="34" t="s">
        <v>199</v>
      </c>
      <c r="F4" s="34" t="s">
        <v>200</v>
      </c>
      <c r="G4" s="98"/>
    </row>
    <row r="5" spans="1:7" ht="26.25" customHeight="1">
      <c r="A5" s="2" t="s">
        <v>659</v>
      </c>
      <c r="B5" s="770" t="s">
        <v>657</v>
      </c>
      <c r="C5" s="818"/>
      <c r="D5" s="771"/>
      <c r="E5" s="469" t="s">
        <v>262</v>
      </c>
      <c r="F5" s="34"/>
      <c r="G5" s="47"/>
    </row>
    <row r="6" spans="1:7" ht="41.25" customHeight="1">
      <c r="A6" s="2" t="s">
        <v>659</v>
      </c>
      <c r="B6" s="770" t="s">
        <v>658</v>
      </c>
      <c r="C6" s="818"/>
      <c r="D6" s="771"/>
      <c r="E6" s="469" t="s">
        <v>262</v>
      </c>
      <c r="F6" s="34"/>
      <c r="G6" s="33"/>
    </row>
    <row r="7" spans="2:7" ht="12.75">
      <c r="B7" s="90"/>
      <c r="C7" s="90"/>
      <c r="D7" s="90"/>
      <c r="E7" s="94"/>
      <c r="F7" s="94"/>
      <c r="G7" s="33"/>
    </row>
    <row r="8" spans="1:7" ht="29.25" customHeight="1">
      <c r="A8" s="2" t="s">
        <v>660</v>
      </c>
      <c r="B8" s="896" t="s">
        <v>10</v>
      </c>
      <c r="C8" s="896"/>
      <c r="D8" s="896"/>
      <c r="E8" s="896"/>
      <c r="F8" s="896"/>
      <c r="G8" s="896"/>
    </row>
    <row r="9" spans="1:6" ht="25.5">
      <c r="A9" s="2" t="s">
        <v>660</v>
      </c>
      <c r="B9" s="99"/>
      <c r="C9" s="104" t="s">
        <v>216</v>
      </c>
      <c r="D9" s="104" t="s">
        <v>922</v>
      </c>
      <c r="E9" s="104" t="s">
        <v>923</v>
      </c>
      <c r="F9" s="97"/>
    </row>
    <row r="10" spans="1:6" ht="12.75">
      <c r="A10" s="2" t="s">
        <v>660</v>
      </c>
      <c r="B10" s="16" t="s">
        <v>111</v>
      </c>
      <c r="C10" s="470">
        <v>65</v>
      </c>
      <c r="D10" s="470">
        <v>54</v>
      </c>
      <c r="E10" s="470">
        <v>52</v>
      </c>
      <c r="F10" s="267"/>
    </row>
    <row r="11" spans="1:6" ht="12.75">
      <c r="A11" s="2" t="s">
        <v>660</v>
      </c>
      <c r="B11" s="16" t="s">
        <v>112</v>
      </c>
      <c r="C11" s="470">
        <v>143</v>
      </c>
      <c r="D11" s="470">
        <v>137</v>
      </c>
      <c r="E11" s="470">
        <v>131</v>
      </c>
      <c r="F11" s="267"/>
    </row>
    <row r="12" spans="1:6" ht="12.75">
      <c r="A12" s="2" t="s">
        <v>660</v>
      </c>
      <c r="B12" s="18" t="s">
        <v>924</v>
      </c>
      <c r="C12" s="471">
        <f>SUM(C10:C11)</f>
        <v>208</v>
      </c>
      <c r="D12" s="471">
        <f>SUM(D10:D11)</f>
        <v>191</v>
      </c>
      <c r="E12" s="471">
        <f>SUM(E10:E11)</f>
        <v>183</v>
      </c>
      <c r="F12" s="267"/>
    </row>
    <row r="14" spans="2:3" ht="15.75">
      <c r="B14" s="893" t="s">
        <v>925</v>
      </c>
      <c r="C14" s="837"/>
    </row>
    <row r="15" spans="1:4" ht="12.75">
      <c r="A15" s="2" t="s">
        <v>661</v>
      </c>
      <c r="B15" s="894" t="s">
        <v>926</v>
      </c>
      <c r="C15" s="894"/>
      <c r="D15" s="894"/>
    </row>
    <row r="16" spans="1:3" ht="15">
      <c r="A16" s="2" t="s">
        <v>661</v>
      </c>
      <c r="B16" s="100" t="s">
        <v>927</v>
      </c>
      <c r="C16" s="472" t="s">
        <v>262</v>
      </c>
    </row>
    <row r="17" spans="1:3" ht="15">
      <c r="A17" s="2" t="s">
        <v>661</v>
      </c>
      <c r="B17" s="100" t="s">
        <v>664</v>
      </c>
      <c r="C17" s="472"/>
    </row>
    <row r="18" spans="1:3" ht="15">
      <c r="A18" s="2" t="s">
        <v>661</v>
      </c>
      <c r="B18" s="100" t="s">
        <v>928</v>
      </c>
      <c r="C18" s="472" t="s">
        <v>262</v>
      </c>
    </row>
    <row r="19" spans="1:3" ht="15">
      <c r="A19" s="2" t="s">
        <v>661</v>
      </c>
      <c r="B19" s="100" t="s">
        <v>929</v>
      </c>
      <c r="C19" s="472" t="s">
        <v>262</v>
      </c>
    </row>
    <row r="21" spans="1:7" ht="12.75" customHeight="1">
      <c r="A21" s="2" t="s">
        <v>662</v>
      </c>
      <c r="B21" s="815"/>
      <c r="C21" s="816"/>
      <c r="D21" s="817"/>
      <c r="E21" s="34" t="s">
        <v>199</v>
      </c>
      <c r="F21" s="34" t="s">
        <v>200</v>
      </c>
      <c r="G21" s="30"/>
    </row>
    <row r="22" spans="1:7" ht="40.5" customHeight="1">
      <c r="A22" s="2" t="s">
        <v>662</v>
      </c>
      <c r="B22" s="770" t="s">
        <v>930</v>
      </c>
      <c r="C22" s="818"/>
      <c r="D22" s="771"/>
      <c r="E22" s="34"/>
      <c r="F22" s="469" t="s">
        <v>262</v>
      </c>
      <c r="G22" s="30"/>
    </row>
    <row r="23" spans="1:7" ht="24.75" customHeight="1">
      <c r="A23" s="2" t="s">
        <v>662</v>
      </c>
      <c r="B23" s="768" t="s">
        <v>665</v>
      </c>
      <c r="C23" s="768"/>
      <c r="D23" s="768"/>
      <c r="E23" s="95"/>
      <c r="F23" s="94"/>
      <c r="G23" s="30"/>
    </row>
    <row r="25" spans="1:6" ht="12.75">
      <c r="A25" s="2" t="s">
        <v>663</v>
      </c>
      <c r="B25" s="895" t="s">
        <v>182</v>
      </c>
      <c r="C25" s="844"/>
      <c r="D25" s="844"/>
      <c r="E25" s="844"/>
      <c r="F25" s="79"/>
    </row>
    <row r="26" spans="1:7" ht="22.5">
      <c r="A26" s="2" t="s">
        <v>663</v>
      </c>
      <c r="B26" s="101"/>
      <c r="C26" s="102" t="s">
        <v>183</v>
      </c>
      <c r="D26" s="102" t="s">
        <v>184</v>
      </c>
      <c r="E26" s="102" t="s">
        <v>185</v>
      </c>
      <c r="F26" s="102" t="s">
        <v>186</v>
      </c>
      <c r="G26" s="102" t="s">
        <v>187</v>
      </c>
    </row>
    <row r="27" spans="1:7" ht="12.75">
      <c r="A27" s="2" t="s">
        <v>663</v>
      </c>
      <c r="B27" s="8" t="s">
        <v>188</v>
      </c>
      <c r="C27" s="469"/>
      <c r="D27" s="469"/>
      <c r="E27" s="469"/>
      <c r="F27" s="469" t="s">
        <v>262</v>
      </c>
      <c r="G27" s="469"/>
    </row>
    <row r="28" spans="1:7" ht="12.75">
      <c r="A28" s="2" t="s">
        <v>663</v>
      </c>
      <c r="B28" s="8" t="s">
        <v>189</v>
      </c>
      <c r="C28" s="469" t="s">
        <v>262</v>
      </c>
      <c r="D28" s="469"/>
      <c r="E28" s="469"/>
      <c r="F28" s="469"/>
      <c r="G28" s="469"/>
    </row>
    <row r="29" spans="1:7" ht="25.5">
      <c r="A29" s="2" t="s">
        <v>663</v>
      </c>
      <c r="B29" s="8" t="s">
        <v>190</v>
      </c>
      <c r="C29" s="469" t="s">
        <v>262</v>
      </c>
      <c r="D29" s="469"/>
      <c r="E29" s="469"/>
      <c r="F29" s="469"/>
      <c r="G29" s="469"/>
    </row>
    <row r="30" spans="1:7" ht="12.75">
      <c r="A30" s="2" t="s">
        <v>663</v>
      </c>
      <c r="B30" s="8" t="s">
        <v>898</v>
      </c>
      <c r="C30" s="469"/>
      <c r="D30" s="469"/>
      <c r="E30" s="469"/>
      <c r="F30" s="469" t="s">
        <v>262</v>
      </c>
      <c r="G30" s="469"/>
    </row>
    <row r="31" spans="1:7" ht="12.75">
      <c r="A31" s="2" t="s">
        <v>663</v>
      </c>
      <c r="B31" s="8" t="s">
        <v>896</v>
      </c>
      <c r="C31" s="469"/>
      <c r="D31" s="469"/>
      <c r="E31" s="469"/>
      <c r="F31" s="469"/>
      <c r="G31" s="469" t="s">
        <v>262</v>
      </c>
    </row>
    <row r="32" spans="1:7" ht="40.5" customHeight="1">
      <c r="A32" s="2" t="s">
        <v>663</v>
      </c>
      <c r="B32" s="8" t="s">
        <v>191</v>
      </c>
      <c r="C32" s="469"/>
      <c r="D32" s="469"/>
      <c r="E32" s="469"/>
      <c r="F32" s="469"/>
      <c r="G32" s="469" t="s">
        <v>262</v>
      </c>
    </row>
    <row r="34" spans="1:7" ht="27" customHeight="1">
      <c r="A34" s="2" t="s">
        <v>668</v>
      </c>
      <c r="B34" s="768" t="s">
        <v>666</v>
      </c>
      <c r="C34" s="768"/>
      <c r="D34" s="768"/>
      <c r="E34" s="473" t="s">
        <v>290</v>
      </c>
      <c r="F34" s="67"/>
      <c r="G34" s="30"/>
    </row>
    <row r="35" ht="12.75">
      <c r="E35" s="474"/>
    </row>
    <row r="36" spans="1:7" ht="26.25" customHeight="1">
      <c r="A36" s="2" t="s">
        <v>669</v>
      </c>
      <c r="B36" s="768" t="s">
        <v>667</v>
      </c>
      <c r="C36" s="768"/>
      <c r="D36" s="768"/>
      <c r="E36" s="473">
        <v>2</v>
      </c>
      <c r="F36" s="67"/>
      <c r="G36" s="30"/>
    </row>
    <row r="38" spans="1:7" ht="12.75">
      <c r="A38" s="2" t="s">
        <v>670</v>
      </c>
      <c r="B38" s="808" t="s">
        <v>192</v>
      </c>
      <c r="C38" s="809"/>
      <c r="D38" s="809"/>
      <c r="E38" s="809"/>
      <c r="F38" s="809"/>
      <c r="G38" s="890"/>
    </row>
    <row r="39" spans="1:7" ht="12.75">
      <c r="A39" s="2"/>
      <c r="B39" s="891"/>
      <c r="C39" s="886"/>
      <c r="D39" s="886"/>
      <c r="E39" s="886"/>
      <c r="F39" s="886"/>
      <c r="G39" s="892"/>
    </row>
    <row r="41" spans="1:7" ht="37.5" customHeight="1">
      <c r="A41" s="2" t="s">
        <v>672</v>
      </c>
      <c r="B41" s="886" t="s">
        <v>671</v>
      </c>
      <c r="C41" s="886"/>
      <c r="D41" s="886"/>
      <c r="E41" s="886"/>
      <c r="F41" s="886"/>
      <c r="G41" s="886"/>
    </row>
    <row r="42" spans="1:7" ht="22.5">
      <c r="A42" s="2" t="s">
        <v>672</v>
      </c>
      <c r="B42" s="101"/>
      <c r="C42" s="159" t="s">
        <v>193</v>
      </c>
      <c r="D42" s="159" t="s">
        <v>194</v>
      </c>
      <c r="E42" s="159" t="s">
        <v>195</v>
      </c>
      <c r="F42" s="159" t="s">
        <v>196</v>
      </c>
      <c r="G42" s="159" t="s">
        <v>197</v>
      </c>
    </row>
    <row r="43" spans="1:7" ht="12.75">
      <c r="A43" s="2" t="s">
        <v>672</v>
      </c>
      <c r="B43" s="9" t="s">
        <v>927</v>
      </c>
      <c r="C43" s="475"/>
      <c r="D43" s="475"/>
      <c r="E43" s="475"/>
      <c r="F43" s="475"/>
      <c r="G43" s="476" t="s">
        <v>262</v>
      </c>
    </row>
    <row r="44" spans="1:7" ht="12.75">
      <c r="A44" s="2" t="s">
        <v>672</v>
      </c>
      <c r="B44" s="9" t="s">
        <v>664</v>
      </c>
      <c r="C44" s="475"/>
      <c r="D44" s="475"/>
      <c r="E44" s="475"/>
      <c r="F44" s="475"/>
      <c r="G44" s="476"/>
    </row>
    <row r="45" spans="1:7" ht="12.75">
      <c r="A45" s="2" t="s">
        <v>672</v>
      </c>
      <c r="B45" s="9" t="s">
        <v>928</v>
      </c>
      <c r="C45" s="475"/>
      <c r="D45" s="475"/>
      <c r="E45" s="475"/>
      <c r="F45" s="475"/>
      <c r="G45" s="476" t="s">
        <v>262</v>
      </c>
    </row>
    <row r="46" spans="1:7" ht="12.75">
      <c r="A46" s="2" t="s">
        <v>672</v>
      </c>
      <c r="B46" s="9" t="s">
        <v>929</v>
      </c>
      <c r="C46" s="475"/>
      <c r="D46" s="475"/>
      <c r="E46" s="475"/>
      <c r="F46" s="475"/>
      <c r="G46" s="476" t="s">
        <v>262</v>
      </c>
    </row>
    <row r="48" spans="1:7" ht="12.75" customHeight="1">
      <c r="A48" s="2" t="s">
        <v>673</v>
      </c>
      <c r="B48" s="815"/>
      <c r="C48" s="816"/>
      <c r="D48" s="817"/>
      <c r="E48" s="34" t="s">
        <v>199</v>
      </c>
      <c r="F48" s="34" t="s">
        <v>200</v>
      </c>
      <c r="G48" s="98"/>
    </row>
    <row r="49" spans="1:7" ht="26.25" customHeight="1">
      <c r="A49" s="2" t="s">
        <v>673</v>
      </c>
      <c r="B49" s="770" t="s">
        <v>653</v>
      </c>
      <c r="C49" s="818"/>
      <c r="D49" s="771"/>
      <c r="E49" s="34"/>
      <c r="F49" s="469" t="s">
        <v>262</v>
      </c>
      <c r="G49" s="47"/>
    </row>
    <row r="50" spans="2:6" ht="12.75">
      <c r="B50" s="90"/>
      <c r="C50" s="90"/>
      <c r="D50" s="90"/>
      <c r="E50" s="94"/>
      <c r="F50" s="94"/>
    </row>
    <row r="51" spans="1:7" ht="12.75">
      <c r="A51" s="2" t="s">
        <v>674</v>
      </c>
      <c r="B51" s="808" t="s">
        <v>675</v>
      </c>
      <c r="C51" s="809"/>
      <c r="D51" s="809"/>
      <c r="E51" s="809"/>
      <c r="F51" s="809"/>
      <c r="G51" s="890"/>
    </row>
    <row r="52" spans="1:7" ht="12.75">
      <c r="A52" s="2"/>
      <c r="B52" s="891"/>
      <c r="C52" s="886"/>
      <c r="D52" s="886"/>
      <c r="E52" s="886"/>
      <c r="F52" s="886"/>
      <c r="G52" s="892"/>
    </row>
    <row r="54" spans="2:3" ht="15.75">
      <c r="B54" s="893" t="s">
        <v>676</v>
      </c>
      <c r="C54" s="837"/>
    </row>
    <row r="55" spans="1:7" ht="27.75" customHeight="1">
      <c r="A55" s="2" t="s">
        <v>677</v>
      </c>
      <c r="B55" s="768" t="s">
        <v>678</v>
      </c>
      <c r="C55" s="768"/>
      <c r="D55" s="768"/>
      <c r="E55" s="473" t="s">
        <v>291</v>
      </c>
      <c r="G55" s="30"/>
    </row>
    <row r="57" spans="1:6" ht="12.75">
      <c r="A57" s="2" t="s">
        <v>791</v>
      </c>
      <c r="B57" s="815"/>
      <c r="C57" s="816"/>
      <c r="D57" s="817"/>
      <c r="E57" s="34" t="s">
        <v>654</v>
      </c>
      <c r="F57" s="34" t="s">
        <v>679</v>
      </c>
    </row>
    <row r="58" spans="1:6" ht="26.25" customHeight="1">
      <c r="A58" s="2" t="s">
        <v>791</v>
      </c>
      <c r="B58" s="770" t="s">
        <v>790</v>
      </c>
      <c r="C58" s="818"/>
      <c r="D58" s="771"/>
      <c r="E58" s="469">
        <v>85</v>
      </c>
      <c r="F58" s="469" t="s">
        <v>90</v>
      </c>
    </row>
    <row r="60" spans="1:6" ht="12.75">
      <c r="A60" s="2" t="s">
        <v>793</v>
      </c>
      <c r="B60" s="815"/>
      <c r="C60" s="816"/>
      <c r="D60" s="817"/>
      <c r="E60" s="34" t="s">
        <v>654</v>
      </c>
      <c r="F60" s="34" t="s">
        <v>679</v>
      </c>
    </row>
    <row r="61" spans="1:6" ht="27" customHeight="1">
      <c r="A61" s="2" t="s">
        <v>793</v>
      </c>
      <c r="B61" s="770" t="s">
        <v>792</v>
      </c>
      <c r="C61" s="818"/>
      <c r="D61" s="771"/>
      <c r="E61" s="469">
        <v>94</v>
      </c>
      <c r="F61" s="469" t="s">
        <v>90</v>
      </c>
    </row>
    <row r="62" spans="2:7" ht="12.75">
      <c r="B62" s="6"/>
      <c r="C62" s="6"/>
      <c r="D62" s="6"/>
      <c r="E62" s="6"/>
      <c r="F62" s="6"/>
      <c r="G62" s="6"/>
    </row>
    <row r="63" spans="1:7" ht="27.75" customHeight="1">
      <c r="A63" s="2" t="s">
        <v>794</v>
      </c>
      <c r="B63" s="768" t="s">
        <v>655</v>
      </c>
      <c r="C63" s="768"/>
      <c r="D63" s="768"/>
      <c r="E63" s="473">
        <v>28</v>
      </c>
      <c r="F63" s="29"/>
      <c r="G63" s="30"/>
    </row>
    <row r="64" spans="1:7" ht="12.75">
      <c r="A64" s="2"/>
      <c r="B64" s="29"/>
      <c r="C64" s="29"/>
      <c r="D64" s="29"/>
      <c r="E64" s="477"/>
      <c r="F64" s="29"/>
      <c r="G64" s="30"/>
    </row>
    <row r="65" spans="1:7" ht="26.25" customHeight="1">
      <c r="A65" s="2" t="s">
        <v>795</v>
      </c>
      <c r="B65" s="768" t="s">
        <v>796</v>
      </c>
      <c r="C65" s="768"/>
      <c r="D65" s="768"/>
      <c r="E65" s="473">
        <v>28</v>
      </c>
      <c r="F65" s="29"/>
      <c r="G65" s="30"/>
    </row>
    <row r="66" spans="1:7" ht="12.75">
      <c r="A66" s="2"/>
      <c r="B66" s="29"/>
      <c r="C66" s="29"/>
      <c r="D66" s="29"/>
      <c r="E66" s="29"/>
      <c r="F66" s="29"/>
      <c r="G66" s="30"/>
    </row>
    <row r="67" spans="1:7" ht="12.75">
      <c r="A67" s="2" t="s">
        <v>797</v>
      </c>
      <c r="B67" s="808" t="s">
        <v>337</v>
      </c>
      <c r="C67" s="809"/>
      <c r="D67" s="809"/>
      <c r="E67" s="809"/>
      <c r="F67" s="809"/>
      <c r="G67" s="890"/>
    </row>
    <row r="68" spans="1:7" ht="12.75">
      <c r="A68" s="2"/>
      <c r="B68" s="891"/>
      <c r="C68" s="886"/>
      <c r="D68" s="886"/>
      <c r="E68" s="886"/>
      <c r="F68" s="886"/>
      <c r="G68" s="892"/>
    </row>
  </sheetData>
  <sheetProtection/>
  <mergeCells count="27">
    <mergeCell ref="A1:G1"/>
    <mergeCell ref="B8:G8"/>
    <mergeCell ref="B25:E25"/>
    <mergeCell ref="B34:D34"/>
    <mergeCell ref="B4:D4"/>
    <mergeCell ref="B48:D48"/>
    <mergeCell ref="B21:D21"/>
    <mergeCell ref="B22:D22"/>
    <mergeCell ref="B36:D36"/>
    <mergeCell ref="B38:G39"/>
    <mergeCell ref="B63:D63"/>
    <mergeCell ref="B41:G41"/>
    <mergeCell ref="B5:D5"/>
    <mergeCell ref="B6:D6"/>
    <mergeCell ref="B23:D23"/>
    <mergeCell ref="B14:C14"/>
    <mergeCell ref="B15:D15"/>
    <mergeCell ref="B65:D65"/>
    <mergeCell ref="B67:G68"/>
    <mergeCell ref="B49:D49"/>
    <mergeCell ref="B51:G52"/>
    <mergeCell ref="B54:C54"/>
    <mergeCell ref="B55:D55"/>
    <mergeCell ref="B57:D57"/>
    <mergeCell ref="B58:D58"/>
    <mergeCell ref="B60:D60"/>
    <mergeCell ref="B61:D61"/>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2.xml><?xml version="1.0" encoding="utf-8"?>
<worksheet xmlns="http://schemas.openxmlformats.org/spreadsheetml/2006/main" xmlns:r="http://schemas.openxmlformats.org/officeDocument/2006/relationships">
  <sheetPr codeName="Sheet2">
    <tabColor theme="1"/>
    <pageSetUpPr fitToPage="1"/>
  </sheetPr>
  <dimension ref="A1:F70"/>
  <sheetViews>
    <sheetView zoomScalePageLayoutView="0" workbookViewId="0" topLeftCell="A1">
      <selection activeCell="E8" sqref="E8"/>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5" ht="18">
      <c r="A1" s="772" t="s">
        <v>253</v>
      </c>
      <c r="B1" s="772"/>
      <c r="C1" s="772"/>
      <c r="D1" s="773"/>
      <c r="E1" s="766"/>
    </row>
    <row r="2" spans="3:5" ht="12.75">
      <c r="C2" s="774"/>
      <c r="D2" s="774"/>
      <c r="E2" s="765"/>
    </row>
    <row r="3" spans="1:5" ht="12.75">
      <c r="A3" s="2" t="s">
        <v>771</v>
      </c>
      <c r="B3" s="142" t="s">
        <v>772</v>
      </c>
      <c r="C3" s="50"/>
      <c r="D3" s="50"/>
      <c r="E3" s="765"/>
    </row>
    <row r="4" spans="1:4" ht="12.75">
      <c r="A4" s="2" t="s">
        <v>771</v>
      </c>
      <c r="B4" s="143" t="s">
        <v>773</v>
      </c>
      <c r="C4" s="136"/>
      <c r="D4" s="540" t="s">
        <v>254</v>
      </c>
    </row>
    <row r="5" spans="1:4" ht="25.5">
      <c r="A5" s="2" t="s">
        <v>771</v>
      </c>
      <c r="B5" s="143" t="s">
        <v>774</v>
      </c>
      <c r="C5" s="136"/>
      <c r="D5" s="540" t="s">
        <v>255</v>
      </c>
    </row>
    <row r="6" spans="1:4" ht="12.75">
      <c r="A6" s="2" t="s">
        <v>771</v>
      </c>
      <c r="B6" s="143" t="s">
        <v>775</v>
      </c>
      <c r="C6" s="136"/>
      <c r="D6" s="540" t="s">
        <v>256</v>
      </c>
    </row>
    <row r="7" spans="1:4" ht="12.75">
      <c r="A7" s="2" t="s">
        <v>771</v>
      </c>
      <c r="B7" s="143" t="s">
        <v>77</v>
      </c>
      <c r="C7" s="136"/>
      <c r="D7" s="540" t="s">
        <v>257</v>
      </c>
    </row>
    <row r="8" spans="1:4" ht="12.75">
      <c r="A8" s="2" t="s">
        <v>771</v>
      </c>
      <c r="B8" s="143" t="s">
        <v>776</v>
      </c>
      <c r="C8" s="136"/>
      <c r="D8" s="540" t="s">
        <v>258</v>
      </c>
    </row>
    <row r="9" spans="1:4" ht="12.75">
      <c r="A9" s="2" t="s">
        <v>771</v>
      </c>
      <c r="B9" s="143" t="s">
        <v>777</v>
      </c>
      <c r="C9" s="136"/>
      <c r="D9" s="556" t="s">
        <v>259</v>
      </c>
    </row>
    <row r="10" spans="1:4" ht="12.75">
      <c r="A10" s="2" t="s">
        <v>771</v>
      </c>
      <c r="B10" s="143" t="s">
        <v>778</v>
      </c>
      <c r="C10" s="136"/>
      <c r="D10" s="540" t="s">
        <v>260</v>
      </c>
    </row>
    <row r="11" spans="1:4" ht="12.75">
      <c r="A11" s="2" t="s">
        <v>771</v>
      </c>
      <c r="B11" s="143" t="s">
        <v>779</v>
      </c>
      <c r="C11" s="136"/>
      <c r="D11" s="557" t="s">
        <v>261</v>
      </c>
    </row>
    <row r="12" spans="1:6" ht="12.75">
      <c r="A12" s="2" t="s">
        <v>771</v>
      </c>
      <c r="B12" s="47" t="s">
        <v>780</v>
      </c>
      <c r="C12" s="50"/>
      <c r="D12" s="141"/>
      <c r="E12" s="140" t="s">
        <v>199</v>
      </c>
      <c r="F12" s="28" t="s">
        <v>200</v>
      </c>
    </row>
    <row r="13" spans="1:6" ht="12.75">
      <c r="A13" s="2"/>
      <c r="B13" s="47"/>
      <c r="C13" s="50"/>
      <c r="D13" s="141"/>
      <c r="E13" s="268"/>
      <c r="F13" s="11" t="s">
        <v>262</v>
      </c>
    </row>
    <row r="14" spans="1:4" ht="12.75">
      <c r="A14" s="2" t="s">
        <v>771</v>
      </c>
      <c r="B14" s="239" t="s">
        <v>781</v>
      </c>
      <c r="C14" s="240"/>
      <c r="D14" s="241"/>
    </row>
    <row r="15" spans="1:4" ht="12.75">
      <c r="A15" s="2"/>
      <c r="B15" s="242"/>
      <c r="C15" s="243"/>
      <c r="D15" s="244"/>
    </row>
    <row r="16" spans="1:4" ht="12.75">
      <c r="A16" s="2"/>
      <c r="B16" s="245"/>
      <c r="C16" s="246"/>
      <c r="D16" s="246"/>
    </row>
    <row r="17" spans="1:4" ht="53.25" customHeight="1">
      <c r="A17" s="167" t="s">
        <v>994</v>
      </c>
      <c r="B17" s="776" t="s">
        <v>488</v>
      </c>
      <c r="C17" s="776"/>
      <c r="D17" s="776"/>
    </row>
    <row r="18" spans="1:4" ht="53.25" customHeight="1">
      <c r="A18" s="2"/>
      <c r="B18" s="777"/>
      <c r="C18" s="778"/>
      <c r="D18" s="779"/>
    </row>
    <row r="19" spans="3:4" ht="12.75">
      <c r="C19" s="7"/>
      <c r="D19" s="7"/>
    </row>
    <row r="20" spans="1:4" ht="12.75">
      <c r="A20" s="2" t="s">
        <v>480</v>
      </c>
      <c r="B20" s="10" t="s">
        <v>76</v>
      </c>
      <c r="C20" s="775"/>
      <c r="D20" s="775"/>
    </row>
    <row r="21" spans="1:4" ht="12.75">
      <c r="A21" s="2" t="s">
        <v>480</v>
      </c>
      <c r="B21" s="9" t="s">
        <v>1006</v>
      </c>
      <c r="C21" s="768" t="s">
        <v>263</v>
      </c>
      <c r="D21" s="768"/>
    </row>
    <row r="22" spans="1:4" ht="12.75">
      <c r="A22" s="2" t="s">
        <v>480</v>
      </c>
      <c r="B22" s="9" t="s">
        <v>77</v>
      </c>
      <c r="C22" s="768" t="s">
        <v>257</v>
      </c>
      <c r="D22" s="768"/>
    </row>
    <row r="23" spans="1:4" ht="12.75">
      <c r="A23" s="2" t="s">
        <v>480</v>
      </c>
      <c r="B23" s="134" t="s">
        <v>468</v>
      </c>
      <c r="C23" s="768" t="s">
        <v>258</v>
      </c>
      <c r="D23" s="768"/>
    </row>
    <row r="24" spans="1:4" ht="12.75">
      <c r="A24" s="2" t="s">
        <v>480</v>
      </c>
      <c r="B24" s="134" t="s">
        <v>467</v>
      </c>
      <c r="C24" s="770"/>
      <c r="D24" s="771"/>
    </row>
    <row r="25" spans="1:4" ht="12.75">
      <c r="A25" s="2" t="s">
        <v>480</v>
      </c>
      <c r="B25" s="134" t="s">
        <v>468</v>
      </c>
      <c r="C25" s="770"/>
      <c r="D25" s="771"/>
    </row>
    <row r="26" spans="1:4" ht="12.75">
      <c r="A26" s="2" t="s">
        <v>480</v>
      </c>
      <c r="B26" s="9" t="s">
        <v>469</v>
      </c>
      <c r="C26" s="768" t="s">
        <v>264</v>
      </c>
      <c r="D26" s="768"/>
    </row>
    <row r="27" spans="1:4" ht="12.75">
      <c r="A27" s="2" t="s">
        <v>480</v>
      </c>
      <c r="B27" s="9" t="s">
        <v>78</v>
      </c>
      <c r="C27" s="769" t="s">
        <v>265</v>
      </c>
      <c r="D27" s="768"/>
    </row>
    <row r="28" spans="1:4" ht="12.75">
      <c r="A28" s="2" t="s">
        <v>480</v>
      </c>
      <c r="B28" s="9" t="s">
        <v>79</v>
      </c>
      <c r="C28" s="768" t="s">
        <v>266</v>
      </c>
      <c r="D28" s="768"/>
    </row>
    <row r="29" spans="1:4" ht="12.75">
      <c r="A29" s="2" t="s">
        <v>480</v>
      </c>
      <c r="B29" s="9" t="s">
        <v>80</v>
      </c>
      <c r="C29" s="768" t="s">
        <v>267</v>
      </c>
      <c r="D29" s="768"/>
    </row>
    <row r="30" spans="1:4" ht="12.75">
      <c r="A30" s="2" t="s">
        <v>480</v>
      </c>
      <c r="B30" s="9" t="s">
        <v>470</v>
      </c>
      <c r="C30" s="770" t="s">
        <v>257</v>
      </c>
      <c r="D30" s="771"/>
    </row>
    <row r="31" spans="1:4" ht="12.75">
      <c r="A31" s="2" t="s">
        <v>480</v>
      </c>
      <c r="B31" s="9" t="s">
        <v>468</v>
      </c>
      <c r="C31" s="770" t="s">
        <v>258</v>
      </c>
      <c r="D31" s="771"/>
    </row>
    <row r="32" spans="1:4" ht="12.75">
      <c r="A32" s="2" t="s">
        <v>480</v>
      </c>
      <c r="B32" s="9" t="s">
        <v>789</v>
      </c>
      <c r="C32" s="768" t="s">
        <v>268</v>
      </c>
      <c r="D32" s="768"/>
    </row>
    <row r="33" spans="1:4" ht="12.75">
      <c r="A33" s="2" t="s">
        <v>480</v>
      </c>
      <c r="B33" s="9" t="s">
        <v>81</v>
      </c>
      <c r="C33" s="769" t="s">
        <v>269</v>
      </c>
      <c r="D33" s="768"/>
    </row>
    <row r="34" spans="1:4" ht="38.25">
      <c r="A34" s="167" t="s">
        <v>480</v>
      </c>
      <c r="B34" s="202" t="s">
        <v>1064</v>
      </c>
      <c r="C34" s="769" t="s">
        <v>270</v>
      </c>
      <c r="D34" s="768"/>
    </row>
    <row r="35" spans="1:4" ht="51">
      <c r="A35" s="167" t="s">
        <v>480</v>
      </c>
      <c r="B35" s="201" t="s">
        <v>1065</v>
      </c>
      <c r="C35" s="168"/>
      <c r="D35" s="169"/>
    </row>
    <row r="37" spans="1:4" ht="12.75">
      <c r="A37" s="2" t="s">
        <v>481</v>
      </c>
      <c r="B37" s="780" t="s">
        <v>82</v>
      </c>
      <c r="C37" s="781"/>
      <c r="D37" s="773"/>
    </row>
    <row r="38" spans="1:3" ht="12.75">
      <c r="A38" s="2" t="s">
        <v>481</v>
      </c>
      <c r="B38" s="11" t="s">
        <v>83</v>
      </c>
      <c r="C38" s="158"/>
    </row>
    <row r="39" spans="1:3" ht="12.75">
      <c r="A39" s="2" t="s">
        <v>481</v>
      </c>
      <c r="B39" s="11" t="s">
        <v>84</v>
      </c>
      <c r="C39" s="158" t="s">
        <v>262</v>
      </c>
    </row>
    <row r="40" spans="1:3" ht="12.75">
      <c r="A40" s="2" t="s">
        <v>481</v>
      </c>
      <c r="B40" s="11" t="s">
        <v>85</v>
      </c>
      <c r="C40" s="158"/>
    </row>
    <row r="41" spans="1:2" ht="12.75">
      <c r="A41" s="2"/>
      <c r="B41" s="3"/>
    </row>
    <row r="42" spans="1:2" ht="12.75">
      <c r="A42" s="2" t="s">
        <v>482</v>
      </c>
      <c r="B42" s="3" t="s">
        <v>471</v>
      </c>
    </row>
    <row r="43" spans="1:3" ht="12.75">
      <c r="A43" s="2" t="s">
        <v>482</v>
      </c>
      <c r="B43" s="11" t="s">
        <v>86</v>
      </c>
      <c r="C43" s="158" t="s">
        <v>262</v>
      </c>
    </row>
    <row r="44" spans="1:3" ht="12.75">
      <c r="A44" s="2" t="s">
        <v>482</v>
      </c>
      <c r="B44" s="11" t="s">
        <v>87</v>
      </c>
      <c r="C44" s="158"/>
    </row>
    <row r="45" spans="1:3" ht="12.75">
      <c r="A45" s="2" t="s">
        <v>482</v>
      </c>
      <c r="B45" s="11" t="s">
        <v>88</v>
      </c>
      <c r="C45" s="158"/>
    </row>
    <row r="46" spans="1:2" ht="12.75">
      <c r="A46" s="2"/>
      <c r="B46" s="3"/>
    </row>
    <row r="47" spans="1:3" ht="12.75">
      <c r="A47" s="2" t="s">
        <v>483</v>
      </c>
      <c r="B47" s="3" t="s">
        <v>89</v>
      </c>
      <c r="C47" s="5"/>
    </row>
    <row r="48" spans="1:3" ht="12.75">
      <c r="A48" s="2" t="s">
        <v>483</v>
      </c>
      <c r="B48" s="11" t="s">
        <v>90</v>
      </c>
      <c r="C48" s="558"/>
    </row>
    <row r="49" spans="1:3" ht="12.75">
      <c r="A49" s="2" t="s">
        <v>483</v>
      </c>
      <c r="B49" s="11" t="s">
        <v>91</v>
      </c>
      <c r="C49" s="558"/>
    </row>
    <row r="50" spans="1:3" ht="12.75">
      <c r="A50" s="2" t="s">
        <v>483</v>
      </c>
      <c r="B50" s="11" t="s">
        <v>92</v>
      </c>
      <c r="C50" s="558"/>
    </row>
    <row r="51" spans="1:3" ht="12.75">
      <c r="A51" s="2" t="s">
        <v>483</v>
      </c>
      <c r="B51" s="12" t="s">
        <v>93</v>
      </c>
      <c r="C51" s="158"/>
    </row>
    <row r="52" spans="1:3" ht="12.75">
      <c r="A52" s="2" t="s">
        <v>483</v>
      </c>
      <c r="B52" s="11" t="s">
        <v>94</v>
      </c>
      <c r="C52" s="558"/>
    </row>
    <row r="53" spans="1:4" ht="51">
      <c r="A53" s="2" t="s">
        <v>483</v>
      </c>
      <c r="B53" s="13" t="s">
        <v>95</v>
      </c>
      <c r="C53" s="158" t="s">
        <v>262</v>
      </c>
      <c r="D53" s="541" t="s">
        <v>271</v>
      </c>
    </row>
    <row r="54" spans="1:3" ht="12.75">
      <c r="A54" s="2"/>
      <c r="B54" s="88"/>
      <c r="C54" s="559"/>
    </row>
    <row r="55" spans="1:3" ht="12.75">
      <c r="A55" s="2" t="s">
        <v>483</v>
      </c>
      <c r="B55" s="13" t="s">
        <v>96</v>
      </c>
      <c r="C55" s="558"/>
    </row>
    <row r="56" spans="1:3" ht="12.75">
      <c r="A56" s="2"/>
      <c r="B56" s="15"/>
      <c r="C56" s="560"/>
    </row>
    <row r="57" spans="1:3" ht="12.75">
      <c r="A57" s="2"/>
      <c r="B57" s="3"/>
      <c r="C57" s="5"/>
    </row>
    <row r="58" spans="1:2" ht="12.75">
      <c r="A58" s="2" t="s">
        <v>484</v>
      </c>
      <c r="B58" s="3" t="s">
        <v>472</v>
      </c>
    </row>
    <row r="59" spans="1:3" ht="12.75">
      <c r="A59" s="2" t="s">
        <v>484</v>
      </c>
      <c r="B59" s="11" t="s">
        <v>97</v>
      </c>
      <c r="C59" s="158"/>
    </row>
    <row r="60" spans="1:3" ht="12.75">
      <c r="A60" s="2" t="s">
        <v>484</v>
      </c>
      <c r="B60" s="11" t="s">
        <v>98</v>
      </c>
      <c r="C60" s="158"/>
    </row>
    <row r="61" spans="1:3" ht="12.75">
      <c r="A61" s="2" t="s">
        <v>484</v>
      </c>
      <c r="B61" s="11" t="s">
        <v>99</v>
      </c>
      <c r="C61" s="158" t="s">
        <v>262</v>
      </c>
    </row>
    <row r="62" spans="1:3" ht="12.75">
      <c r="A62" s="2" t="s">
        <v>484</v>
      </c>
      <c r="B62" s="11" t="s">
        <v>100</v>
      </c>
      <c r="C62" s="158"/>
    </row>
    <row r="63" spans="1:3" ht="12.75">
      <c r="A63" s="2" t="s">
        <v>484</v>
      </c>
      <c r="B63" s="11" t="s">
        <v>101</v>
      </c>
      <c r="C63" s="158"/>
    </row>
    <row r="64" spans="1:3" ht="12.75">
      <c r="A64" s="2" t="s">
        <v>484</v>
      </c>
      <c r="B64" s="11" t="s">
        <v>102</v>
      </c>
      <c r="C64" s="158" t="s">
        <v>262</v>
      </c>
    </row>
    <row r="65" spans="1:3" ht="12.75">
      <c r="A65" s="2" t="s">
        <v>484</v>
      </c>
      <c r="B65" s="11" t="s">
        <v>103</v>
      </c>
      <c r="C65" s="158" t="s">
        <v>262</v>
      </c>
    </row>
    <row r="66" spans="1:3" ht="12.75">
      <c r="A66" s="2" t="s">
        <v>484</v>
      </c>
      <c r="B66" s="11" t="s">
        <v>104</v>
      </c>
      <c r="C66" s="158" t="s">
        <v>262</v>
      </c>
    </row>
    <row r="67" spans="1:3" ht="12.75">
      <c r="A67" s="2" t="s">
        <v>484</v>
      </c>
      <c r="B67" s="11" t="s">
        <v>105</v>
      </c>
      <c r="C67" s="158" t="s">
        <v>262</v>
      </c>
    </row>
    <row r="68" spans="1:3" ht="12.75">
      <c r="A68" s="2" t="s">
        <v>484</v>
      </c>
      <c r="B68" s="11" t="s">
        <v>106</v>
      </c>
      <c r="C68" s="158" t="s">
        <v>262</v>
      </c>
    </row>
    <row r="69" spans="1:3" ht="12.75">
      <c r="A69" s="2" t="s">
        <v>484</v>
      </c>
      <c r="B69" s="11" t="s">
        <v>107</v>
      </c>
      <c r="C69" s="158" t="s">
        <v>262</v>
      </c>
    </row>
    <row r="70" spans="1:3" ht="12.75">
      <c r="A70" s="2" t="s">
        <v>484</v>
      </c>
      <c r="B70" s="11" t="s">
        <v>108</v>
      </c>
      <c r="C70" s="158"/>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dc-nelson@bethel.edu"/>
    <hyperlink ref="C27" r:id="rId2" display="http://www.bethel.edu"/>
    <hyperlink ref="C33" r:id="rId3" display="BUadmissions-cas@bethel.edu"/>
    <hyperlink ref="C34" r:id="rId4" display="http://cas.bethel.edu/admissions/application-details/"/>
  </hyperlinks>
  <printOptions/>
  <pageMargins left="0.75" right="0.75" top="1" bottom="1" header="0.5" footer="0.5"/>
  <pageSetup fitToHeight="1" fitToWidth="1" horizontalDpi="600" verticalDpi="600" orientation="portrait" scale="63" r:id="rId6"/>
  <headerFooter alignWithMargins="0">
    <oddHeader>&amp;CCommon Data Set 2008-09</oddHeader>
    <oddFooter>&amp;C&amp;A&amp;RPage &amp;P</oddFooter>
  </headerFooter>
  <drawing r:id="rId5"/>
</worksheet>
</file>

<file path=xl/worksheets/sheet20.xml><?xml version="1.0" encoding="utf-8"?>
<worksheet xmlns="http://schemas.openxmlformats.org/spreadsheetml/2006/main" xmlns:r="http://schemas.openxmlformats.org/officeDocument/2006/relationships">
  <sheetPr codeName="Sheet20">
    <tabColor rgb="FFFFFF00"/>
  </sheetPr>
  <dimension ref="A1:C39"/>
  <sheetViews>
    <sheetView zoomScalePageLayoutView="0" workbookViewId="0" topLeftCell="A1">
      <selection activeCell="E1" sqref="E1"/>
    </sheetView>
  </sheetViews>
  <sheetFormatPr defaultColWidth="9.140625" defaultRowHeight="12.75"/>
  <cols>
    <col min="1" max="1" width="4.421875" style="1" customWidth="1"/>
    <col min="2" max="2" width="66.28125" style="0" customWidth="1"/>
    <col min="3" max="3" width="12.7109375" style="0" customWidth="1"/>
  </cols>
  <sheetData>
    <row r="1" spans="1:3" ht="18">
      <c r="A1" s="772" t="s">
        <v>309</v>
      </c>
      <c r="B1" s="772"/>
      <c r="C1" s="772"/>
    </row>
    <row r="2" spans="1:3" ht="28.5" customHeight="1">
      <c r="A2" s="2" t="s">
        <v>434</v>
      </c>
      <c r="B2" s="800" t="s">
        <v>626</v>
      </c>
      <c r="C2" s="801"/>
    </row>
    <row r="3" spans="1:3" ht="12.75">
      <c r="A3" s="2" t="s">
        <v>434</v>
      </c>
      <c r="B3" s="9" t="s">
        <v>627</v>
      </c>
      <c r="C3" s="485"/>
    </row>
    <row r="4" spans="1:3" ht="12.75">
      <c r="A4" s="2" t="s">
        <v>434</v>
      </c>
      <c r="B4" s="155" t="s">
        <v>156</v>
      </c>
      <c r="C4" s="485"/>
    </row>
    <row r="5" spans="1:3" ht="12.75">
      <c r="A5" s="2" t="s">
        <v>434</v>
      </c>
      <c r="B5" s="9" t="s">
        <v>628</v>
      </c>
      <c r="C5" s="485"/>
    </row>
    <row r="6" spans="1:3" ht="12.75">
      <c r="A6" s="2" t="s">
        <v>434</v>
      </c>
      <c r="B6" s="9" t="s">
        <v>629</v>
      </c>
      <c r="C6" s="485" t="s">
        <v>262</v>
      </c>
    </row>
    <row r="7" spans="1:3" ht="12.75">
      <c r="A7" s="2" t="s">
        <v>434</v>
      </c>
      <c r="B7" s="9" t="s">
        <v>630</v>
      </c>
      <c r="C7" s="485" t="s">
        <v>262</v>
      </c>
    </row>
    <row r="8" spans="1:3" ht="12.75">
      <c r="A8" s="2" t="s">
        <v>434</v>
      </c>
      <c r="B8" s="9" t="s">
        <v>631</v>
      </c>
      <c r="C8" s="485"/>
    </row>
    <row r="9" spans="1:3" ht="12.75">
      <c r="A9" s="2" t="s">
        <v>434</v>
      </c>
      <c r="B9" s="9" t="s">
        <v>632</v>
      </c>
      <c r="C9" s="485"/>
    </row>
    <row r="10" spans="1:3" ht="12.75">
      <c r="A10" s="2" t="s">
        <v>434</v>
      </c>
      <c r="B10" s="9" t="s">
        <v>633</v>
      </c>
      <c r="C10" s="485" t="s">
        <v>262</v>
      </c>
    </row>
    <row r="11" spans="1:3" ht="12.75">
      <c r="A11" s="2" t="s">
        <v>434</v>
      </c>
      <c r="B11" s="9" t="s">
        <v>634</v>
      </c>
      <c r="C11" s="485"/>
    </row>
    <row r="12" spans="1:3" ht="12.75">
      <c r="A12" s="2" t="s">
        <v>434</v>
      </c>
      <c r="B12" s="9" t="s">
        <v>635</v>
      </c>
      <c r="C12" s="485" t="s">
        <v>262</v>
      </c>
    </row>
    <row r="13" spans="1:3" ht="12.75">
      <c r="A13" s="2" t="s">
        <v>434</v>
      </c>
      <c r="B13" s="9" t="s">
        <v>636</v>
      </c>
      <c r="C13" s="485" t="s">
        <v>262</v>
      </c>
    </row>
    <row r="14" spans="1:3" ht="12.75">
      <c r="A14" s="2" t="s">
        <v>434</v>
      </c>
      <c r="B14" s="9" t="s">
        <v>637</v>
      </c>
      <c r="C14" s="485" t="s">
        <v>262</v>
      </c>
    </row>
    <row r="15" spans="1:3" ht="12.75">
      <c r="A15" s="2" t="s">
        <v>434</v>
      </c>
      <c r="B15" s="9" t="s">
        <v>638</v>
      </c>
      <c r="C15" s="485" t="s">
        <v>262</v>
      </c>
    </row>
    <row r="16" spans="1:3" ht="12.75">
      <c r="A16" s="2" t="s">
        <v>434</v>
      </c>
      <c r="B16" s="9" t="s">
        <v>639</v>
      </c>
      <c r="C16" s="485" t="s">
        <v>262</v>
      </c>
    </row>
    <row r="17" spans="1:3" ht="12.75">
      <c r="A17" s="2" t="s">
        <v>434</v>
      </c>
      <c r="B17" s="9" t="s">
        <v>640</v>
      </c>
      <c r="C17" s="485" t="s">
        <v>262</v>
      </c>
    </row>
    <row r="18" spans="1:3" ht="12.75">
      <c r="A18" s="2" t="s">
        <v>434</v>
      </c>
      <c r="B18" s="9" t="s">
        <v>641</v>
      </c>
      <c r="C18" s="485" t="s">
        <v>262</v>
      </c>
    </row>
    <row r="19" spans="1:3" ht="12.75">
      <c r="A19" s="2" t="s">
        <v>434</v>
      </c>
      <c r="B19" s="9" t="s">
        <v>642</v>
      </c>
      <c r="C19" s="485"/>
    </row>
    <row r="20" spans="1:3" ht="12.75">
      <c r="A20" s="2" t="s">
        <v>434</v>
      </c>
      <c r="B20" s="80" t="s">
        <v>643</v>
      </c>
      <c r="C20" s="485"/>
    </row>
    <row r="21" spans="2:3" ht="12.75">
      <c r="B21" s="1083"/>
      <c r="C21" s="864"/>
    </row>
    <row r="22" spans="2:3" ht="12.75">
      <c r="B22" s="6"/>
      <c r="C22" s="6"/>
    </row>
    <row r="23" spans="1:2" ht="12.75">
      <c r="A23" s="2" t="s">
        <v>435</v>
      </c>
      <c r="B23" s="3" t="s">
        <v>561</v>
      </c>
    </row>
    <row r="25" spans="1:3" ht="24.75" customHeight="1">
      <c r="A25" s="81" t="s">
        <v>436</v>
      </c>
      <c r="B25" s="29" t="s">
        <v>644</v>
      </c>
      <c r="C25" s="29"/>
    </row>
    <row r="26" spans="1:3" ht="12.75">
      <c r="A26" s="81" t="s">
        <v>436</v>
      </c>
      <c r="B26" s="9" t="s">
        <v>645</v>
      </c>
      <c r="C26" s="485" t="s">
        <v>262</v>
      </c>
    </row>
    <row r="27" spans="1:3" ht="12.75">
      <c r="A27" s="81" t="s">
        <v>436</v>
      </c>
      <c r="B27" s="9" t="s">
        <v>646</v>
      </c>
      <c r="C27" s="485"/>
    </row>
    <row r="28" spans="1:3" ht="12.75">
      <c r="A28" s="81" t="s">
        <v>436</v>
      </c>
      <c r="B28" s="9" t="s">
        <v>647</v>
      </c>
      <c r="C28" s="485" t="s">
        <v>262</v>
      </c>
    </row>
    <row r="29" spans="1:3" ht="12.75">
      <c r="A29" s="81" t="s">
        <v>436</v>
      </c>
      <c r="B29" s="9" t="s">
        <v>648</v>
      </c>
      <c r="C29" s="485" t="s">
        <v>262</v>
      </c>
    </row>
    <row r="30" spans="1:3" ht="12.75">
      <c r="A30" s="81" t="s">
        <v>436</v>
      </c>
      <c r="B30" s="9" t="s">
        <v>885</v>
      </c>
      <c r="C30" s="485" t="s">
        <v>262</v>
      </c>
    </row>
    <row r="31" spans="1:3" ht="12.75">
      <c r="A31" s="81" t="s">
        <v>436</v>
      </c>
      <c r="B31" s="9" t="s">
        <v>649</v>
      </c>
      <c r="C31" s="485" t="s">
        <v>262</v>
      </c>
    </row>
    <row r="32" spans="1:3" ht="12.75">
      <c r="A32" s="81" t="s">
        <v>436</v>
      </c>
      <c r="B32" s="9" t="s">
        <v>881</v>
      </c>
      <c r="C32" s="485" t="s">
        <v>262</v>
      </c>
    </row>
    <row r="33" spans="1:3" ht="12.75">
      <c r="A33" s="81" t="s">
        <v>436</v>
      </c>
      <c r="B33" s="9" t="s">
        <v>650</v>
      </c>
      <c r="C33" s="485"/>
    </row>
    <row r="34" spans="1:3" ht="12.75">
      <c r="A34" s="81" t="s">
        <v>436</v>
      </c>
      <c r="B34" s="9" t="s">
        <v>651</v>
      </c>
      <c r="C34" s="485" t="s">
        <v>262</v>
      </c>
    </row>
    <row r="35" spans="1:3" ht="12.75">
      <c r="A35" s="81" t="s">
        <v>436</v>
      </c>
      <c r="B35" s="9" t="s">
        <v>652</v>
      </c>
      <c r="C35" s="485" t="s">
        <v>262</v>
      </c>
    </row>
    <row r="36" spans="1:3" ht="12.75">
      <c r="A36" s="81" t="s">
        <v>436</v>
      </c>
      <c r="B36" s="80" t="s">
        <v>96</v>
      </c>
      <c r="C36" s="485" t="s">
        <v>262</v>
      </c>
    </row>
    <row r="37" spans="2:3" ht="12.75">
      <c r="B37" s="1084" t="s">
        <v>310</v>
      </c>
      <c r="C37" s="1085"/>
    </row>
    <row r="39" ht="28.5">
      <c r="B39" s="217" t="s">
        <v>444</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21.xml><?xml version="1.0" encoding="utf-8"?>
<worksheet xmlns="http://schemas.openxmlformats.org/spreadsheetml/2006/main" xmlns:r="http://schemas.openxmlformats.org/officeDocument/2006/relationships">
  <sheetPr codeName="Sheet21">
    <tabColor rgb="FF0070C0"/>
  </sheetPr>
  <dimension ref="A1:C39"/>
  <sheetViews>
    <sheetView zoomScalePageLayoutView="0" workbookViewId="0" topLeftCell="A1">
      <selection activeCell="E1" sqref="E1"/>
    </sheetView>
  </sheetViews>
  <sheetFormatPr defaultColWidth="9.140625" defaultRowHeight="12.75"/>
  <cols>
    <col min="1" max="1" width="4.421875" style="1" customWidth="1"/>
    <col min="2" max="2" width="66.28125" style="0" customWidth="1"/>
    <col min="3" max="3" width="12.7109375" style="0" customWidth="1"/>
  </cols>
  <sheetData>
    <row r="1" spans="1:3" ht="18">
      <c r="A1" s="772" t="s">
        <v>312</v>
      </c>
      <c r="B1" s="772"/>
      <c r="C1" s="772"/>
    </row>
    <row r="2" spans="1:3" ht="28.5" customHeight="1">
      <c r="A2" s="2" t="s">
        <v>434</v>
      </c>
      <c r="B2" s="800" t="s">
        <v>626</v>
      </c>
      <c r="C2" s="801"/>
    </row>
    <row r="3" spans="1:3" ht="12.75">
      <c r="A3" s="2" t="s">
        <v>434</v>
      </c>
      <c r="B3" s="9" t="s">
        <v>627</v>
      </c>
      <c r="C3" s="484" t="s">
        <v>262</v>
      </c>
    </row>
    <row r="4" spans="1:3" ht="12.75">
      <c r="A4" s="2" t="s">
        <v>434</v>
      </c>
      <c r="B4" s="155" t="s">
        <v>156</v>
      </c>
      <c r="C4" s="484"/>
    </row>
    <row r="5" spans="1:3" ht="12.75">
      <c r="A5" s="2" t="s">
        <v>434</v>
      </c>
      <c r="B5" s="9" t="s">
        <v>628</v>
      </c>
      <c r="C5" s="484"/>
    </row>
    <row r="6" spans="1:3" ht="12.75">
      <c r="A6" s="2" t="s">
        <v>434</v>
      </c>
      <c r="B6" s="9" t="s">
        <v>629</v>
      </c>
      <c r="C6" s="484" t="s">
        <v>262</v>
      </c>
    </row>
    <row r="7" spans="1:3" ht="12.75">
      <c r="A7" s="2" t="s">
        <v>434</v>
      </c>
      <c r="B7" s="9" t="s">
        <v>630</v>
      </c>
      <c r="C7" s="484"/>
    </row>
    <row r="8" spans="1:3" ht="12.75">
      <c r="A8" s="2" t="s">
        <v>434</v>
      </c>
      <c r="B8" s="9" t="s">
        <v>631</v>
      </c>
      <c r="C8" s="484"/>
    </row>
    <row r="9" spans="1:3" ht="12.75">
      <c r="A9" s="2" t="s">
        <v>434</v>
      </c>
      <c r="B9" s="9" t="s">
        <v>632</v>
      </c>
      <c r="C9" s="484"/>
    </row>
    <row r="10" spans="1:3" ht="12.75">
      <c r="A10" s="2" t="s">
        <v>434</v>
      </c>
      <c r="B10" s="9" t="s">
        <v>633</v>
      </c>
      <c r="C10" s="484"/>
    </row>
    <row r="11" spans="1:3" ht="12.75">
      <c r="A11" s="2" t="s">
        <v>434</v>
      </c>
      <c r="B11" s="9" t="s">
        <v>634</v>
      </c>
      <c r="C11" s="484"/>
    </row>
    <row r="12" spans="1:3" ht="12.75">
      <c r="A12" s="2" t="s">
        <v>434</v>
      </c>
      <c r="B12" s="9" t="s">
        <v>635</v>
      </c>
      <c r="C12" s="484"/>
    </row>
    <row r="13" spans="1:3" ht="12.75">
      <c r="A13" s="2" t="s">
        <v>434</v>
      </c>
      <c r="B13" s="9" t="s">
        <v>636</v>
      </c>
      <c r="C13" s="484" t="s">
        <v>262</v>
      </c>
    </row>
    <row r="14" spans="1:3" ht="12.75">
      <c r="A14" s="2" t="s">
        <v>434</v>
      </c>
      <c r="B14" s="9" t="s">
        <v>637</v>
      </c>
      <c r="C14" s="484" t="s">
        <v>262</v>
      </c>
    </row>
    <row r="15" spans="1:3" ht="12.75">
      <c r="A15" s="2" t="s">
        <v>434</v>
      </c>
      <c r="B15" s="9" t="s">
        <v>638</v>
      </c>
      <c r="C15" s="484" t="s">
        <v>262</v>
      </c>
    </row>
    <row r="16" spans="1:3" ht="12.75">
      <c r="A16" s="2" t="s">
        <v>434</v>
      </c>
      <c r="B16" s="9" t="s">
        <v>639</v>
      </c>
      <c r="C16" s="484"/>
    </row>
    <row r="17" spans="1:3" ht="12.75">
      <c r="A17" s="2" t="s">
        <v>434</v>
      </c>
      <c r="B17" s="9" t="s">
        <v>640</v>
      </c>
      <c r="C17" s="484"/>
    </row>
    <row r="18" spans="1:3" ht="12.75">
      <c r="A18" s="2" t="s">
        <v>434</v>
      </c>
      <c r="B18" s="9" t="s">
        <v>641</v>
      </c>
      <c r="C18" s="484" t="s">
        <v>262</v>
      </c>
    </row>
    <row r="19" spans="1:3" ht="12.75">
      <c r="A19" s="2" t="s">
        <v>434</v>
      </c>
      <c r="B19" s="9" t="s">
        <v>642</v>
      </c>
      <c r="C19" s="484"/>
    </row>
    <row r="20" spans="1:3" ht="12.75">
      <c r="A20" s="2" t="s">
        <v>434</v>
      </c>
      <c r="B20" s="80" t="s">
        <v>643</v>
      </c>
      <c r="C20" s="484"/>
    </row>
    <row r="21" spans="2:3" ht="12.75">
      <c r="B21" s="1083"/>
      <c r="C21" s="864"/>
    </row>
    <row r="22" spans="2:3" ht="12.75">
      <c r="B22" s="6"/>
      <c r="C22" s="6"/>
    </row>
    <row r="23" spans="1:2" ht="12.75">
      <c r="A23" s="2" t="s">
        <v>435</v>
      </c>
      <c r="B23" s="3" t="s">
        <v>561</v>
      </c>
    </row>
    <row r="25" spans="1:3" ht="24.75" customHeight="1">
      <c r="A25" s="81" t="s">
        <v>436</v>
      </c>
      <c r="B25" s="29" t="s">
        <v>644</v>
      </c>
      <c r="C25" s="29"/>
    </row>
    <row r="26" spans="1:3" ht="12.75">
      <c r="A26" s="81" t="s">
        <v>436</v>
      </c>
      <c r="B26" s="9" t="s">
        <v>645</v>
      </c>
      <c r="C26" s="484" t="s">
        <v>262</v>
      </c>
    </row>
    <row r="27" spans="1:3" ht="12.75">
      <c r="A27" s="81" t="s">
        <v>436</v>
      </c>
      <c r="B27" s="9" t="s">
        <v>646</v>
      </c>
      <c r="C27" s="484"/>
    </row>
    <row r="28" spans="1:3" ht="12.75">
      <c r="A28" s="81" t="s">
        <v>436</v>
      </c>
      <c r="B28" s="9" t="s">
        <v>647</v>
      </c>
      <c r="C28" s="484" t="s">
        <v>262</v>
      </c>
    </row>
    <row r="29" spans="1:3" ht="12.75">
      <c r="A29" s="81" t="s">
        <v>436</v>
      </c>
      <c r="B29" s="9" t="s">
        <v>648</v>
      </c>
      <c r="C29" s="484"/>
    </row>
    <row r="30" spans="1:3" ht="12.75">
      <c r="A30" s="81" t="s">
        <v>436</v>
      </c>
      <c r="B30" s="9" t="s">
        <v>885</v>
      </c>
      <c r="C30" s="484" t="s">
        <v>262</v>
      </c>
    </row>
    <row r="31" spans="1:3" ht="12.75">
      <c r="A31" s="81" t="s">
        <v>436</v>
      </c>
      <c r="B31" s="9" t="s">
        <v>649</v>
      </c>
      <c r="C31" s="484" t="s">
        <v>262</v>
      </c>
    </row>
    <row r="32" spans="1:3" ht="12.75">
      <c r="A32" s="81" t="s">
        <v>436</v>
      </c>
      <c r="B32" s="9" t="s">
        <v>881</v>
      </c>
      <c r="C32" s="484" t="s">
        <v>262</v>
      </c>
    </row>
    <row r="33" spans="1:3" ht="12.75">
      <c r="A33" s="81" t="s">
        <v>436</v>
      </c>
      <c r="B33" s="9" t="s">
        <v>650</v>
      </c>
      <c r="C33" s="484" t="s">
        <v>262</v>
      </c>
    </row>
    <row r="34" spans="1:3" ht="12.75">
      <c r="A34" s="81" t="s">
        <v>436</v>
      </c>
      <c r="B34" s="9" t="s">
        <v>651</v>
      </c>
      <c r="C34" s="484" t="s">
        <v>262</v>
      </c>
    </row>
    <row r="35" spans="1:3" ht="12.75">
      <c r="A35" s="81" t="s">
        <v>436</v>
      </c>
      <c r="B35" s="9" t="s">
        <v>652</v>
      </c>
      <c r="C35" s="484" t="s">
        <v>262</v>
      </c>
    </row>
    <row r="36" spans="1:3" ht="12.75">
      <c r="A36" s="81" t="s">
        <v>436</v>
      </c>
      <c r="B36" s="80" t="s">
        <v>96</v>
      </c>
      <c r="C36" s="484"/>
    </row>
    <row r="37" spans="2:3" ht="12.75">
      <c r="B37" s="1086"/>
      <c r="C37" s="1087"/>
    </row>
    <row r="39" ht="28.5">
      <c r="B39" s="217" t="s">
        <v>444</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22.xml><?xml version="1.0" encoding="utf-8"?>
<worksheet xmlns="http://schemas.openxmlformats.org/spreadsheetml/2006/main" xmlns:r="http://schemas.openxmlformats.org/officeDocument/2006/relationships">
  <sheetPr codeName="Sheet22">
    <tabColor rgb="FFFFFF00"/>
  </sheetPr>
  <dimension ref="A1:H56"/>
  <sheetViews>
    <sheetView zoomScalePageLayoutView="0" workbookViewId="0" topLeftCell="A1">
      <selection activeCell="I4" sqref="I4"/>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772" t="s">
        <v>315</v>
      </c>
      <c r="B1" s="772"/>
      <c r="C1" s="772"/>
      <c r="D1" s="772"/>
      <c r="E1" s="773"/>
      <c r="F1" s="773"/>
    </row>
    <row r="2" ht="12.75"/>
    <row r="3" spans="1:6" ht="28.5" customHeight="1">
      <c r="A3" s="2" t="s">
        <v>993</v>
      </c>
      <c r="B3" s="914" t="s">
        <v>838</v>
      </c>
      <c r="C3" s="914"/>
      <c r="D3" s="914"/>
      <c r="E3" s="915"/>
      <c r="F3" s="915"/>
    </row>
    <row r="4" spans="1:6" ht="37.5" customHeight="1">
      <c r="A4" s="2" t="s">
        <v>993</v>
      </c>
      <c r="B4" s="871"/>
      <c r="C4" s="864"/>
      <c r="D4" s="864"/>
      <c r="E4" s="110" t="s">
        <v>1144</v>
      </c>
      <c r="F4" s="105" t="s">
        <v>113</v>
      </c>
    </row>
    <row r="5" spans="1:6" ht="39.75" customHeight="1">
      <c r="A5" s="2" t="s">
        <v>993</v>
      </c>
      <c r="B5" s="835" t="s">
        <v>157</v>
      </c>
      <c r="C5" s="882"/>
      <c r="D5" s="882"/>
      <c r="E5" s="492">
        <v>0.24</v>
      </c>
      <c r="F5" s="493">
        <v>0.25</v>
      </c>
    </row>
    <row r="6" spans="1:6" ht="12.75">
      <c r="A6" s="2" t="s">
        <v>993</v>
      </c>
      <c r="B6" s="783" t="s">
        <v>798</v>
      </c>
      <c r="C6" s="864"/>
      <c r="D6" s="864"/>
      <c r="E6" s="495">
        <v>0</v>
      </c>
      <c r="F6" s="496">
        <v>0</v>
      </c>
    </row>
    <row r="7" spans="1:6" ht="12.75">
      <c r="A7" s="2" t="s">
        <v>993</v>
      </c>
      <c r="B7" s="783" t="s">
        <v>799</v>
      </c>
      <c r="C7" s="864"/>
      <c r="D7" s="864"/>
      <c r="E7" s="495">
        <v>0</v>
      </c>
      <c r="F7" s="496">
        <v>0</v>
      </c>
    </row>
    <row r="8" spans="1:8" ht="24.75" customHeight="1">
      <c r="A8" s="167" t="s">
        <v>993</v>
      </c>
      <c r="B8" s="783" t="s">
        <v>800</v>
      </c>
      <c r="C8" s="864"/>
      <c r="D8" s="864"/>
      <c r="E8" s="495">
        <v>0.95</v>
      </c>
      <c r="F8" s="496">
        <v>0.72</v>
      </c>
      <c r="G8" s="497">
        <v>627</v>
      </c>
      <c r="H8" s="497">
        <v>1939</v>
      </c>
    </row>
    <row r="9" spans="1:7" ht="12.75">
      <c r="A9" s="167" t="s">
        <v>993</v>
      </c>
      <c r="B9" s="783" t="s">
        <v>801</v>
      </c>
      <c r="C9" s="864"/>
      <c r="D9" s="864"/>
      <c r="E9" s="495">
        <v>0.05</v>
      </c>
      <c r="F9" s="496">
        <v>0.28</v>
      </c>
      <c r="G9" s="497"/>
    </row>
    <row r="10" spans="1:6" ht="12.75">
      <c r="A10" s="2" t="s">
        <v>993</v>
      </c>
      <c r="B10" s="783" t="s">
        <v>802</v>
      </c>
      <c r="C10" s="864"/>
      <c r="D10" s="864"/>
      <c r="E10" s="254">
        <v>0.005</v>
      </c>
      <c r="F10" s="257">
        <v>0.02</v>
      </c>
    </row>
    <row r="11" spans="1:6" ht="12.75">
      <c r="A11" s="2" t="s">
        <v>993</v>
      </c>
      <c r="B11" s="783" t="s">
        <v>803</v>
      </c>
      <c r="C11" s="864"/>
      <c r="D11" s="864"/>
      <c r="E11" s="494">
        <v>18</v>
      </c>
      <c r="F11" s="494">
        <v>20</v>
      </c>
    </row>
    <row r="12" spans="1:6" ht="12.75">
      <c r="A12" s="2" t="s">
        <v>993</v>
      </c>
      <c r="B12" s="783" t="s">
        <v>804</v>
      </c>
      <c r="C12" s="864"/>
      <c r="D12" s="864"/>
      <c r="E12" s="494">
        <v>18</v>
      </c>
      <c r="F12" s="494">
        <v>20</v>
      </c>
    </row>
    <row r="14" spans="1:6" ht="12.75">
      <c r="A14" s="2" t="s">
        <v>992</v>
      </c>
      <c r="B14" s="902" t="s">
        <v>1145</v>
      </c>
      <c r="C14" s="774"/>
      <c r="D14" s="774"/>
      <c r="E14" s="903"/>
      <c r="F14" s="903"/>
    </row>
    <row r="15" spans="1:6" ht="12.75">
      <c r="A15" s="2" t="s">
        <v>992</v>
      </c>
      <c r="B15" s="237" t="s">
        <v>1140</v>
      </c>
      <c r="C15" s="498" t="s">
        <v>262</v>
      </c>
      <c r="D15" s="7"/>
      <c r="E15" s="115"/>
      <c r="F15" s="115"/>
    </row>
    <row r="16" spans="1:3" ht="12.75">
      <c r="A16" s="2" t="s">
        <v>992</v>
      </c>
      <c r="B16" s="8" t="s">
        <v>805</v>
      </c>
      <c r="C16" s="498" t="s">
        <v>262</v>
      </c>
    </row>
    <row r="17" spans="1:3" ht="12.75">
      <c r="A17" s="2" t="s">
        <v>992</v>
      </c>
      <c r="B17" s="8" t="s">
        <v>806</v>
      </c>
      <c r="C17" s="498" t="s">
        <v>262</v>
      </c>
    </row>
    <row r="18" spans="1:3" ht="12.75">
      <c r="A18" s="2" t="s">
        <v>992</v>
      </c>
      <c r="B18" s="8" t="s">
        <v>964</v>
      </c>
      <c r="C18" s="498" t="s">
        <v>262</v>
      </c>
    </row>
    <row r="19" spans="1:3" ht="12.75">
      <c r="A19" s="2" t="s">
        <v>992</v>
      </c>
      <c r="B19" s="8" t="s">
        <v>965</v>
      </c>
      <c r="C19" s="498" t="s">
        <v>262</v>
      </c>
    </row>
    <row r="20" spans="1:3" ht="25.5">
      <c r="A20" s="2" t="s">
        <v>992</v>
      </c>
      <c r="B20" s="208" t="s">
        <v>1141</v>
      </c>
      <c r="C20" s="498" t="s">
        <v>262</v>
      </c>
    </row>
    <row r="21" spans="1:3" ht="12.75">
      <c r="A21" s="2" t="s">
        <v>992</v>
      </c>
      <c r="B21" s="8" t="s">
        <v>966</v>
      </c>
      <c r="C21" s="498" t="s">
        <v>262</v>
      </c>
    </row>
    <row r="22" spans="1:3" ht="12.75">
      <c r="A22" s="2" t="s">
        <v>992</v>
      </c>
      <c r="B22" s="8" t="s">
        <v>967</v>
      </c>
      <c r="C22" s="498" t="s">
        <v>262</v>
      </c>
    </row>
    <row r="23" spans="1:3" ht="12.75">
      <c r="A23" s="2" t="s">
        <v>992</v>
      </c>
      <c r="B23" s="8" t="s">
        <v>968</v>
      </c>
      <c r="C23" s="498"/>
    </row>
    <row r="24" spans="1:3" ht="12.75">
      <c r="A24" s="2" t="s">
        <v>992</v>
      </c>
      <c r="B24" s="196" t="s">
        <v>1142</v>
      </c>
      <c r="C24" s="498"/>
    </row>
    <row r="25" spans="1:3" ht="12.75">
      <c r="A25" s="2" t="s">
        <v>992</v>
      </c>
      <c r="B25" s="8" t="s">
        <v>969</v>
      </c>
      <c r="C25" s="498" t="s">
        <v>262</v>
      </c>
    </row>
    <row r="26" spans="1:3" ht="12.75">
      <c r="A26" s="2" t="s">
        <v>992</v>
      </c>
      <c r="B26" s="8" t="s">
        <v>970</v>
      </c>
      <c r="C26" s="498" t="s">
        <v>262</v>
      </c>
    </row>
    <row r="27" spans="1:3" ht="12.75">
      <c r="A27" s="2" t="s">
        <v>992</v>
      </c>
      <c r="B27" s="8" t="s">
        <v>971</v>
      </c>
      <c r="C27" s="498"/>
    </row>
    <row r="28" spans="1:3" ht="12.75">
      <c r="A28" s="2" t="s">
        <v>992</v>
      </c>
      <c r="B28" s="8" t="s">
        <v>972</v>
      </c>
      <c r="C28" s="498"/>
    </row>
    <row r="29" spans="1:3" ht="12.75">
      <c r="A29" s="2" t="s">
        <v>992</v>
      </c>
      <c r="B29" s="8" t="s">
        <v>973</v>
      </c>
      <c r="C29" s="498" t="s">
        <v>262</v>
      </c>
    </row>
    <row r="30" spans="1:3" ht="12.75">
      <c r="A30" s="2" t="s">
        <v>992</v>
      </c>
      <c r="B30" s="8" t="s">
        <v>974</v>
      </c>
      <c r="C30" s="498" t="s">
        <v>262</v>
      </c>
    </row>
    <row r="31" spans="1:3" ht="12.75">
      <c r="A31" s="2" t="s">
        <v>992</v>
      </c>
      <c r="B31" s="8" t="s">
        <v>975</v>
      </c>
      <c r="C31" s="498" t="s">
        <v>262</v>
      </c>
    </row>
    <row r="32" spans="1:3" ht="12.75">
      <c r="A32" s="2" t="s">
        <v>992</v>
      </c>
      <c r="B32" s="8" t="s">
        <v>976</v>
      </c>
      <c r="C32" s="498" t="s">
        <v>262</v>
      </c>
    </row>
    <row r="33" spans="1:3" ht="12.75">
      <c r="A33" s="2" t="s">
        <v>992</v>
      </c>
      <c r="B33" s="8" t="s">
        <v>977</v>
      </c>
      <c r="C33" s="498" t="s">
        <v>262</v>
      </c>
    </row>
    <row r="34" spans="1:3" ht="12.75">
      <c r="A34" s="2" t="s">
        <v>992</v>
      </c>
      <c r="B34" s="8" t="s">
        <v>978</v>
      </c>
      <c r="C34" s="498"/>
    </row>
    <row r="35" spans="1:3" ht="12.75">
      <c r="A35" s="2" t="s">
        <v>992</v>
      </c>
      <c r="B35" s="8" t="s">
        <v>979</v>
      </c>
      <c r="C35" s="498"/>
    </row>
    <row r="37" spans="1:7" ht="12.75">
      <c r="A37" s="2" t="s">
        <v>991</v>
      </c>
      <c r="B37" s="904" t="s">
        <v>562</v>
      </c>
      <c r="C37" s="886"/>
      <c r="D37" s="886"/>
      <c r="E37" s="905"/>
      <c r="F37" s="906"/>
      <c r="G37" s="145"/>
    </row>
    <row r="38" spans="1:8" s="106" customFormat="1" ht="25.5">
      <c r="A38" s="2" t="s">
        <v>991</v>
      </c>
      <c r="B38" s="107"/>
      <c r="C38" s="913" t="s">
        <v>1149</v>
      </c>
      <c r="D38" s="913"/>
      <c r="E38" s="108" t="s">
        <v>1151</v>
      </c>
      <c r="F38" s="909" t="s">
        <v>1150</v>
      </c>
      <c r="G38" s="910"/>
      <c r="H38" s="109"/>
    </row>
    <row r="39" spans="1:8" ht="12.75">
      <c r="A39" s="2" t="s">
        <v>991</v>
      </c>
      <c r="B39" s="75" t="s">
        <v>1146</v>
      </c>
      <c r="C39" s="1088"/>
      <c r="D39" s="1089"/>
      <c r="E39" s="269" t="s">
        <v>262</v>
      </c>
      <c r="F39" s="1090" t="s">
        <v>316</v>
      </c>
      <c r="G39" s="1091"/>
      <c r="H39" s="50"/>
    </row>
    <row r="40" spans="1:8" ht="12.75">
      <c r="A40" s="2" t="s">
        <v>991</v>
      </c>
      <c r="B40" s="75" t="s">
        <v>1147</v>
      </c>
      <c r="C40" s="1088"/>
      <c r="D40" s="1089"/>
      <c r="E40" s="269"/>
      <c r="F40" s="1090"/>
      <c r="G40" s="1091"/>
      <c r="H40" s="50"/>
    </row>
    <row r="41" spans="1:8" ht="12.75">
      <c r="A41" s="2" t="s">
        <v>991</v>
      </c>
      <c r="B41" s="75" t="s">
        <v>1148</v>
      </c>
      <c r="C41" s="1088"/>
      <c r="D41" s="1089"/>
      <c r="E41" s="269" t="s">
        <v>262</v>
      </c>
      <c r="F41" s="1090" t="s">
        <v>317</v>
      </c>
      <c r="G41" s="1091"/>
      <c r="H41" s="50"/>
    </row>
    <row r="43" spans="1:6" ht="26.25" customHeight="1">
      <c r="A43" s="2" t="s">
        <v>990</v>
      </c>
      <c r="B43" s="902" t="s">
        <v>349</v>
      </c>
      <c r="C43" s="774"/>
      <c r="D43" s="774"/>
      <c r="E43" s="774"/>
      <c r="F43" s="774"/>
    </row>
    <row r="44" spans="1:3" ht="12.75">
      <c r="A44" s="2" t="s">
        <v>990</v>
      </c>
      <c r="B44" s="8" t="s">
        <v>980</v>
      </c>
      <c r="C44" s="498" t="s">
        <v>262</v>
      </c>
    </row>
    <row r="45" spans="1:3" ht="12.75">
      <c r="A45" s="2" t="s">
        <v>990</v>
      </c>
      <c r="B45" s="8" t="s">
        <v>981</v>
      </c>
      <c r="C45" s="498"/>
    </row>
    <row r="46" spans="1:3" ht="12.75">
      <c r="A46" s="2" t="s">
        <v>990</v>
      </c>
      <c r="B46" s="8" t="s">
        <v>982</v>
      </c>
      <c r="C46" s="498"/>
    </row>
    <row r="47" spans="1:3" ht="25.5">
      <c r="A47" s="2" t="s">
        <v>990</v>
      </c>
      <c r="B47" s="8" t="s">
        <v>983</v>
      </c>
      <c r="C47" s="498"/>
    </row>
    <row r="48" spans="1:3" ht="12.75">
      <c r="A48" s="2" t="s">
        <v>990</v>
      </c>
      <c r="B48" s="8" t="s">
        <v>984</v>
      </c>
      <c r="C48" s="498" t="s">
        <v>262</v>
      </c>
    </row>
    <row r="49" spans="1:3" ht="27.75" customHeight="1">
      <c r="A49" s="2" t="s">
        <v>990</v>
      </c>
      <c r="B49" s="8" t="s">
        <v>985</v>
      </c>
      <c r="C49" s="498" t="s">
        <v>262</v>
      </c>
    </row>
    <row r="50" spans="1:3" ht="24.75" customHeight="1">
      <c r="A50" s="2" t="s">
        <v>990</v>
      </c>
      <c r="B50" s="8" t="s">
        <v>986</v>
      </c>
      <c r="C50" s="498"/>
    </row>
    <row r="51" spans="1:3" ht="12.75">
      <c r="A51" s="2" t="s">
        <v>990</v>
      </c>
      <c r="B51" s="8" t="s">
        <v>987</v>
      </c>
      <c r="C51" s="498"/>
    </row>
    <row r="52" spans="1:3" ht="12.75">
      <c r="A52" s="2" t="s">
        <v>990</v>
      </c>
      <c r="B52" s="8" t="s">
        <v>988</v>
      </c>
      <c r="C52" s="498"/>
    </row>
    <row r="53" spans="1:3" ht="12.75">
      <c r="A53" s="2" t="s">
        <v>990</v>
      </c>
      <c r="B53" s="220" t="s">
        <v>11</v>
      </c>
      <c r="C53" s="498"/>
    </row>
    <row r="54" spans="1:3" ht="12.75">
      <c r="A54" s="2" t="s">
        <v>990</v>
      </c>
      <c r="B54" s="238" t="s">
        <v>12</v>
      </c>
      <c r="C54" s="498"/>
    </row>
    <row r="55" spans="1:4" ht="15.75" customHeight="1">
      <c r="A55" s="2" t="s">
        <v>990</v>
      </c>
      <c r="B55" s="111" t="s">
        <v>989</v>
      </c>
      <c r="C55" s="498"/>
      <c r="D55" s="30"/>
    </row>
    <row r="56" spans="1:3" ht="12.75">
      <c r="A56" s="2"/>
      <c r="B56" s="1092"/>
      <c r="C56" s="845"/>
    </row>
  </sheetData>
  <sheetProtection/>
  <mergeCells count="23">
    <mergeCell ref="B8:D8"/>
    <mergeCell ref="A1:F1"/>
    <mergeCell ref="B4:D4"/>
    <mergeCell ref="B5:D5"/>
    <mergeCell ref="B7:D7"/>
    <mergeCell ref="B6:D6"/>
    <mergeCell ref="B3:F3"/>
    <mergeCell ref="B56:C56"/>
    <mergeCell ref="B9:D9"/>
    <mergeCell ref="B10:D10"/>
    <mergeCell ref="B11:D11"/>
    <mergeCell ref="B12:D12"/>
    <mergeCell ref="C39:D39"/>
    <mergeCell ref="C40:D40"/>
    <mergeCell ref="B43:F43"/>
    <mergeCell ref="F39:G39"/>
    <mergeCell ref="F41:G41"/>
    <mergeCell ref="C41:D41"/>
    <mergeCell ref="B14:F14"/>
    <mergeCell ref="F40:G40"/>
    <mergeCell ref="C38:D38"/>
    <mergeCell ref="B37:F37"/>
    <mergeCell ref="F38:G38"/>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23.xml><?xml version="1.0" encoding="utf-8"?>
<worksheet xmlns="http://schemas.openxmlformats.org/spreadsheetml/2006/main" xmlns:r="http://schemas.openxmlformats.org/officeDocument/2006/relationships">
  <sheetPr codeName="Sheet23">
    <tabColor rgb="FF0070C0"/>
  </sheetPr>
  <dimension ref="A1:H56"/>
  <sheetViews>
    <sheetView zoomScalePageLayoutView="0" workbookViewId="0" topLeftCell="A1">
      <selection activeCell="H5" sqref="H5"/>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772" t="s">
        <v>314</v>
      </c>
      <c r="B1" s="772"/>
      <c r="C1" s="772"/>
      <c r="D1" s="772"/>
      <c r="E1" s="773"/>
      <c r="F1" s="773"/>
    </row>
    <row r="2" ht="12.75"/>
    <row r="3" spans="1:6" ht="28.5" customHeight="1">
      <c r="A3" s="2" t="s">
        <v>993</v>
      </c>
      <c r="B3" s="914" t="s">
        <v>838</v>
      </c>
      <c r="C3" s="914"/>
      <c r="D3" s="914"/>
      <c r="E3" s="915"/>
      <c r="F3" s="915"/>
    </row>
    <row r="4" spans="1:6" ht="37.5" customHeight="1">
      <c r="A4" s="2" t="s">
        <v>993</v>
      </c>
      <c r="B4" s="871"/>
      <c r="C4" s="864"/>
      <c r="D4" s="864"/>
      <c r="E4" s="110" t="s">
        <v>1144</v>
      </c>
      <c r="F4" s="105" t="s">
        <v>113</v>
      </c>
    </row>
    <row r="5" spans="1:6" ht="39.75" customHeight="1">
      <c r="A5" s="2" t="s">
        <v>993</v>
      </c>
      <c r="B5" s="835" t="s">
        <v>157</v>
      </c>
      <c r="C5" s="882"/>
      <c r="D5" s="882"/>
      <c r="E5" s="487">
        <v>0.02</v>
      </c>
      <c r="F5" s="488">
        <v>0.03</v>
      </c>
    </row>
    <row r="6" spans="1:6" ht="12.75">
      <c r="A6" s="2" t="s">
        <v>993</v>
      </c>
      <c r="B6" s="783" t="s">
        <v>798</v>
      </c>
      <c r="C6" s="864"/>
      <c r="D6" s="864"/>
      <c r="E6" s="280">
        <v>0</v>
      </c>
      <c r="F6" s="493">
        <v>0</v>
      </c>
    </row>
    <row r="7" spans="1:6" ht="12.75">
      <c r="A7" s="2" t="s">
        <v>993</v>
      </c>
      <c r="B7" s="783" t="s">
        <v>799</v>
      </c>
      <c r="C7" s="864"/>
      <c r="D7" s="864"/>
      <c r="E7" s="280">
        <v>0</v>
      </c>
      <c r="F7" s="493">
        <v>0</v>
      </c>
    </row>
    <row r="8" spans="1:6" ht="24.75" customHeight="1">
      <c r="A8" s="2" t="s">
        <v>993</v>
      </c>
      <c r="B8" s="783" t="s">
        <v>800</v>
      </c>
      <c r="C8" s="864"/>
      <c r="D8" s="864"/>
      <c r="E8" s="280">
        <v>0</v>
      </c>
      <c r="F8" s="493">
        <v>0</v>
      </c>
    </row>
    <row r="9" spans="1:6" ht="12.75">
      <c r="A9" s="2" t="s">
        <v>993</v>
      </c>
      <c r="B9" s="783" t="s">
        <v>801</v>
      </c>
      <c r="C9" s="864"/>
      <c r="D9" s="864"/>
      <c r="E9" s="280">
        <v>1</v>
      </c>
      <c r="F9" s="493">
        <v>1</v>
      </c>
    </row>
    <row r="10" spans="1:6" ht="12.75">
      <c r="A10" s="167" t="s">
        <v>993</v>
      </c>
      <c r="B10" s="783" t="s">
        <v>802</v>
      </c>
      <c r="C10" s="864"/>
      <c r="D10" s="864"/>
      <c r="E10" s="489">
        <v>1</v>
      </c>
      <c r="F10" s="488">
        <v>0.94</v>
      </c>
    </row>
    <row r="11" spans="1:6" ht="12.75">
      <c r="A11" s="2" t="s">
        <v>993</v>
      </c>
      <c r="B11" s="783" t="s">
        <v>803</v>
      </c>
      <c r="C11" s="864"/>
      <c r="D11" s="864"/>
      <c r="E11" s="490" t="s">
        <v>280</v>
      </c>
      <c r="F11" s="490">
        <v>37</v>
      </c>
    </row>
    <row r="12" spans="1:6" ht="12.75">
      <c r="A12" s="2" t="s">
        <v>993</v>
      </c>
      <c r="B12" s="783" t="s">
        <v>804</v>
      </c>
      <c r="C12" s="864"/>
      <c r="D12" s="864"/>
      <c r="E12" s="490">
        <v>41</v>
      </c>
      <c r="F12" s="490">
        <v>37</v>
      </c>
    </row>
    <row r="14" spans="1:6" ht="12.75">
      <c r="A14" s="2" t="s">
        <v>992</v>
      </c>
      <c r="B14" s="902" t="s">
        <v>1145</v>
      </c>
      <c r="C14" s="774"/>
      <c r="D14" s="774"/>
      <c r="E14" s="903"/>
      <c r="F14" s="903"/>
    </row>
    <row r="15" spans="1:6" ht="12.75">
      <c r="A15" s="2" t="s">
        <v>992</v>
      </c>
      <c r="B15" s="237" t="s">
        <v>1140</v>
      </c>
      <c r="C15" s="491" t="s">
        <v>262</v>
      </c>
      <c r="D15" s="7"/>
      <c r="E15" s="115"/>
      <c r="F15" s="115"/>
    </row>
    <row r="16" spans="1:3" ht="12.75">
      <c r="A16" s="2" t="s">
        <v>992</v>
      </c>
      <c r="B16" s="8" t="s">
        <v>805</v>
      </c>
      <c r="C16" s="87"/>
    </row>
    <row r="17" spans="1:3" ht="12.75">
      <c r="A17" s="2" t="s">
        <v>992</v>
      </c>
      <c r="B17" s="8" t="s">
        <v>806</v>
      </c>
      <c r="C17" s="87"/>
    </row>
    <row r="18" spans="1:3" ht="12.75">
      <c r="A18" s="2" t="s">
        <v>992</v>
      </c>
      <c r="B18" s="8" t="s">
        <v>964</v>
      </c>
      <c r="C18" s="87"/>
    </row>
    <row r="19" spans="1:3" ht="12.75">
      <c r="A19" s="2" t="s">
        <v>992</v>
      </c>
      <c r="B19" s="8" t="s">
        <v>965</v>
      </c>
      <c r="C19" s="87"/>
    </row>
    <row r="20" spans="1:3" ht="25.5">
      <c r="A20" s="2" t="s">
        <v>992</v>
      </c>
      <c r="B20" s="208" t="s">
        <v>1141</v>
      </c>
      <c r="C20" s="87"/>
    </row>
    <row r="21" spans="1:3" ht="12.75">
      <c r="A21" s="2" t="s">
        <v>992</v>
      </c>
      <c r="B21" s="8" t="s">
        <v>966</v>
      </c>
      <c r="C21" s="87"/>
    </row>
    <row r="22" spans="1:3" ht="12.75">
      <c r="A22" s="2" t="s">
        <v>992</v>
      </c>
      <c r="B22" s="8" t="s">
        <v>967</v>
      </c>
      <c r="C22" s="87"/>
    </row>
    <row r="23" spans="1:3" ht="12.75">
      <c r="A23" s="2" t="s">
        <v>992</v>
      </c>
      <c r="B23" s="8" t="s">
        <v>968</v>
      </c>
      <c r="C23" s="87"/>
    </row>
    <row r="24" spans="1:3" ht="12.75">
      <c r="A24" s="2" t="s">
        <v>992</v>
      </c>
      <c r="B24" s="196" t="s">
        <v>1142</v>
      </c>
      <c r="C24" s="87"/>
    </row>
    <row r="25" spans="1:3" ht="12.75">
      <c r="A25" s="2" t="s">
        <v>992</v>
      </c>
      <c r="B25" s="8" t="s">
        <v>969</v>
      </c>
      <c r="C25" s="87"/>
    </row>
    <row r="26" spans="1:3" ht="12.75">
      <c r="A26" s="2" t="s">
        <v>992</v>
      </c>
      <c r="B26" s="8" t="s">
        <v>970</v>
      </c>
      <c r="C26" s="87"/>
    </row>
    <row r="27" spans="1:3" ht="12.75">
      <c r="A27" s="2" t="s">
        <v>992</v>
      </c>
      <c r="B27" s="8" t="s">
        <v>971</v>
      </c>
      <c r="C27" s="87"/>
    </row>
    <row r="28" spans="1:3" ht="12.75">
      <c r="A28" s="2" t="s">
        <v>992</v>
      </c>
      <c r="B28" s="8" t="s">
        <v>972</v>
      </c>
      <c r="C28" s="87"/>
    </row>
    <row r="29" spans="1:3" ht="12.75">
      <c r="A29" s="2" t="s">
        <v>992</v>
      </c>
      <c r="B29" s="8" t="s">
        <v>973</v>
      </c>
      <c r="C29" s="87"/>
    </row>
    <row r="30" spans="1:3" ht="12.75">
      <c r="A30" s="2" t="s">
        <v>992</v>
      </c>
      <c r="B30" s="8" t="s">
        <v>974</v>
      </c>
      <c r="C30" s="87"/>
    </row>
    <row r="31" spans="1:3" ht="12.75">
      <c r="A31" s="2" t="s">
        <v>992</v>
      </c>
      <c r="B31" s="8" t="s">
        <v>975</v>
      </c>
      <c r="C31" s="87"/>
    </row>
    <row r="32" spans="1:3" ht="12.75">
      <c r="A32" s="2" t="s">
        <v>992</v>
      </c>
      <c r="B32" s="8" t="s">
        <v>976</v>
      </c>
      <c r="C32" s="87"/>
    </row>
    <row r="33" spans="1:3" ht="12.75">
      <c r="A33" s="2" t="s">
        <v>992</v>
      </c>
      <c r="B33" s="8" t="s">
        <v>977</v>
      </c>
      <c r="C33" s="87"/>
    </row>
    <row r="34" spans="1:3" ht="12.75">
      <c r="A34" s="2" t="s">
        <v>992</v>
      </c>
      <c r="B34" s="8" t="s">
        <v>978</v>
      </c>
      <c r="C34" s="87"/>
    </row>
    <row r="35" spans="1:3" ht="12.75">
      <c r="A35" s="2" t="s">
        <v>992</v>
      </c>
      <c r="B35" s="8" t="s">
        <v>979</v>
      </c>
      <c r="C35" s="87"/>
    </row>
    <row r="37" spans="1:7" ht="12.75">
      <c r="A37" s="2" t="s">
        <v>991</v>
      </c>
      <c r="B37" s="904" t="s">
        <v>562</v>
      </c>
      <c r="C37" s="886"/>
      <c r="D37" s="886"/>
      <c r="E37" s="905"/>
      <c r="F37" s="906"/>
      <c r="G37" s="145"/>
    </row>
    <row r="38" spans="1:8" s="106" customFormat="1" ht="25.5">
      <c r="A38" s="2" t="s">
        <v>991</v>
      </c>
      <c r="B38" s="107"/>
      <c r="C38" s="913" t="s">
        <v>1149</v>
      </c>
      <c r="D38" s="913"/>
      <c r="E38" s="108" t="s">
        <v>1151</v>
      </c>
      <c r="F38" s="909" t="s">
        <v>1150</v>
      </c>
      <c r="G38" s="910"/>
      <c r="H38" s="109"/>
    </row>
    <row r="39" spans="1:8" ht="12.75">
      <c r="A39" s="2" t="s">
        <v>991</v>
      </c>
      <c r="B39" s="75" t="s">
        <v>1146</v>
      </c>
      <c r="C39" s="911"/>
      <c r="D39" s="912"/>
      <c r="E39" s="158"/>
      <c r="F39" s="770"/>
      <c r="G39" s="771"/>
      <c r="H39" s="50"/>
    </row>
    <row r="40" spans="1:8" ht="12.75">
      <c r="A40" s="2" t="s">
        <v>991</v>
      </c>
      <c r="B40" s="75" t="s">
        <v>1147</v>
      </c>
      <c r="C40" s="911"/>
      <c r="D40" s="912"/>
      <c r="E40" s="158"/>
      <c r="F40" s="770"/>
      <c r="G40" s="771"/>
      <c r="H40" s="50"/>
    </row>
    <row r="41" spans="1:8" ht="12.75">
      <c r="A41" s="2" t="s">
        <v>991</v>
      </c>
      <c r="B41" s="75" t="s">
        <v>1148</v>
      </c>
      <c r="C41" s="911"/>
      <c r="D41" s="912"/>
      <c r="E41" s="158"/>
      <c r="F41" s="770"/>
      <c r="G41" s="771"/>
      <c r="H41" s="50"/>
    </row>
    <row r="43" spans="1:6" ht="26.25" customHeight="1">
      <c r="A43" s="2" t="s">
        <v>990</v>
      </c>
      <c r="B43" s="902" t="s">
        <v>349</v>
      </c>
      <c r="C43" s="774"/>
      <c r="D43" s="774"/>
      <c r="E43" s="774"/>
      <c r="F43" s="774"/>
    </row>
    <row r="44" spans="1:3" ht="12.75">
      <c r="A44" s="2" t="s">
        <v>990</v>
      </c>
      <c r="B44" s="8" t="s">
        <v>980</v>
      </c>
      <c r="C44" s="87"/>
    </row>
    <row r="45" spans="1:3" ht="12.75">
      <c r="A45" s="2" t="s">
        <v>990</v>
      </c>
      <c r="B45" s="8" t="s">
        <v>981</v>
      </c>
      <c r="C45" s="87"/>
    </row>
    <row r="46" spans="1:3" ht="12.75">
      <c r="A46" s="2" t="s">
        <v>990</v>
      </c>
      <c r="B46" s="8" t="s">
        <v>982</v>
      </c>
      <c r="C46" s="87"/>
    </row>
    <row r="47" spans="1:3" ht="25.5">
      <c r="A47" s="2" t="s">
        <v>990</v>
      </c>
      <c r="B47" s="8" t="s">
        <v>983</v>
      </c>
      <c r="C47" s="87"/>
    </row>
    <row r="48" spans="1:3" ht="12.75">
      <c r="A48" s="2" t="s">
        <v>990</v>
      </c>
      <c r="B48" s="8" t="s">
        <v>984</v>
      </c>
      <c r="C48" s="87"/>
    </row>
    <row r="49" spans="1:3" ht="27.75" customHeight="1">
      <c r="A49" s="2" t="s">
        <v>990</v>
      </c>
      <c r="B49" s="8" t="s">
        <v>985</v>
      </c>
      <c r="C49" s="87"/>
    </row>
    <row r="50" spans="1:3" ht="24.75" customHeight="1">
      <c r="A50" s="2" t="s">
        <v>990</v>
      </c>
      <c r="B50" s="8" t="s">
        <v>986</v>
      </c>
      <c r="C50" s="87"/>
    </row>
    <row r="51" spans="1:3" ht="12.75">
      <c r="A51" s="2" t="s">
        <v>990</v>
      </c>
      <c r="B51" s="8" t="s">
        <v>987</v>
      </c>
      <c r="C51" s="87"/>
    </row>
    <row r="52" spans="1:3" ht="12.75">
      <c r="A52" s="2" t="s">
        <v>990</v>
      </c>
      <c r="B52" s="8" t="s">
        <v>988</v>
      </c>
      <c r="C52" s="87"/>
    </row>
    <row r="53" spans="1:3" ht="12.75">
      <c r="A53" s="2" t="s">
        <v>990</v>
      </c>
      <c r="B53" s="220" t="s">
        <v>11</v>
      </c>
      <c r="C53" s="87"/>
    </row>
    <row r="54" spans="1:3" ht="12.75">
      <c r="A54" s="2" t="s">
        <v>990</v>
      </c>
      <c r="B54" s="238" t="s">
        <v>12</v>
      </c>
      <c r="C54" s="87"/>
    </row>
    <row r="55" spans="1:4" ht="15.75" customHeight="1">
      <c r="A55" s="2" t="s">
        <v>990</v>
      </c>
      <c r="B55" s="111" t="s">
        <v>989</v>
      </c>
      <c r="C55" s="87"/>
      <c r="D55" s="30"/>
    </row>
    <row r="56" spans="1:3" ht="12.75">
      <c r="A56" s="2"/>
      <c r="B56" s="1092"/>
      <c r="C56" s="845"/>
    </row>
  </sheetData>
  <sheetProtection/>
  <mergeCells count="23">
    <mergeCell ref="C40:D40"/>
    <mergeCell ref="C38:D38"/>
    <mergeCell ref="F38:G38"/>
    <mergeCell ref="C39:D39"/>
    <mergeCell ref="F39:G39"/>
    <mergeCell ref="C41:D41"/>
    <mergeCell ref="F41:G41"/>
    <mergeCell ref="B43:F43"/>
    <mergeCell ref="B56:C56"/>
    <mergeCell ref="B6:D6"/>
    <mergeCell ref="B7:D7"/>
    <mergeCell ref="F40:G40"/>
    <mergeCell ref="B8:D8"/>
    <mergeCell ref="B9:D9"/>
    <mergeCell ref="B10:D10"/>
    <mergeCell ref="B11:D11"/>
    <mergeCell ref="B12:D12"/>
    <mergeCell ref="B14:F14"/>
    <mergeCell ref="B37:F37"/>
    <mergeCell ref="A1:F1"/>
    <mergeCell ref="B3:F3"/>
    <mergeCell ref="B4:D4"/>
    <mergeCell ref="B5:D5"/>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24.xml><?xml version="1.0" encoding="utf-8"?>
<worksheet xmlns="http://schemas.openxmlformats.org/spreadsheetml/2006/main" xmlns:r="http://schemas.openxmlformats.org/officeDocument/2006/relationships">
  <sheetPr codeName="Sheet24">
    <tabColor rgb="FFFFFF00"/>
  </sheetPr>
  <dimension ref="A1:E52"/>
  <sheetViews>
    <sheetView zoomScalePageLayoutView="0" workbookViewId="0" topLeftCell="A1">
      <selection activeCell="G3" sqref="G3"/>
    </sheetView>
  </sheetViews>
  <sheetFormatPr defaultColWidth="9.140625" defaultRowHeight="12.75"/>
  <cols>
    <col min="1" max="1" width="3.8515625" style="1" customWidth="1"/>
    <col min="2" max="2" width="29.28125" style="0" customWidth="1"/>
    <col min="3" max="5" width="18.7109375" style="0" customWidth="1"/>
  </cols>
  <sheetData>
    <row r="1" spans="1:5" ht="18">
      <c r="A1" s="772" t="s">
        <v>321</v>
      </c>
      <c r="B1" s="772"/>
      <c r="C1" s="772"/>
      <c r="D1" s="772"/>
      <c r="E1" s="772"/>
    </row>
    <row r="2" ht="12.75"/>
    <row r="3" spans="2:5" ht="27.75" customHeight="1">
      <c r="B3" s="902" t="s">
        <v>13</v>
      </c>
      <c r="C3" s="902"/>
      <c r="D3" s="902"/>
      <c r="E3" s="902"/>
    </row>
    <row r="4" spans="1:5" s="145" customFormat="1" ht="12.75">
      <c r="A4" s="139"/>
      <c r="B4" s="67"/>
      <c r="C4" s="67"/>
      <c r="D4" s="67"/>
      <c r="E4" s="67"/>
    </row>
    <row r="5" spans="1:5" s="145" customFormat="1" ht="38.25" customHeight="1">
      <c r="A5" s="500" t="s">
        <v>319</v>
      </c>
      <c r="B5" s="929" t="s">
        <v>14</v>
      </c>
      <c r="C5" s="838"/>
      <c r="D5" s="838"/>
      <c r="E5" s="838"/>
    </row>
    <row r="6" spans="1:5" s="145" customFormat="1" ht="12.75">
      <c r="A6" s="139"/>
      <c r="B6" s="138"/>
      <c r="C6" s="67"/>
      <c r="D6" s="90"/>
      <c r="E6" s="150"/>
    </row>
    <row r="7" spans="1:5" ht="12.75">
      <c r="A7" s="2"/>
      <c r="B7" s="2"/>
      <c r="C7" s="2"/>
      <c r="D7" s="2"/>
      <c r="E7" s="2"/>
    </row>
    <row r="8" spans="1:5" s="283" customFormat="1" ht="117" customHeight="1">
      <c r="A8" s="286" t="s">
        <v>363</v>
      </c>
      <c r="B8" s="930" t="s">
        <v>320</v>
      </c>
      <c r="C8" s="931"/>
      <c r="D8" s="931"/>
      <c r="E8" s="931"/>
    </row>
    <row r="9" spans="1:5" s="283" customFormat="1" ht="12.75">
      <c r="A9" s="286"/>
      <c r="C9" s="450"/>
      <c r="D9" s="286"/>
      <c r="E9" s="286"/>
    </row>
    <row r="10" spans="1:4" s="283" customFormat="1" ht="12.75">
      <c r="A10" s="286" t="s">
        <v>363</v>
      </c>
      <c r="B10" s="501"/>
      <c r="C10" s="430" t="s">
        <v>350</v>
      </c>
      <c r="D10" s="430" t="s">
        <v>113</v>
      </c>
    </row>
    <row r="11" spans="1:4" s="283" customFormat="1" ht="25.5">
      <c r="A11" s="286" t="s">
        <v>363</v>
      </c>
      <c r="B11" s="341" t="s">
        <v>165</v>
      </c>
      <c r="C11" s="502"/>
      <c r="D11" s="502"/>
    </row>
    <row r="12" spans="1:4" s="283" customFormat="1" ht="38.25">
      <c r="A12" s="286" t="s">
        <v>363</v>
      </c>
      <c r="B12" s="341" t="s">
        <v>166</v>
      </c>
      <c r="C12" s="502"/>
      <c r="D12" s="502"/>
    </row>
    <row r="13" spans="1:4" s="283" customFormat="1" ht="25.5">
      <c r="A13" s="286" t="s">
        <v>363</v>
      </c>
      <c r="B13" s="341" t="s">
        <v>167</v>
      </c>
      <c r="C13" s="502"/>
      <c r="D13" s="502"/>
    </row>
    <row r="14" spans="1:4" s="283" customFormat="1" ht="25.5">
      <c r="A14" s="286" t="s">
        <v>363</v>
      </c>
      <c r="B14" s="341" t="s">
        <v>168</v>
      </c>
      <c r="C14" s="502"/>
      <c r="D14" s="502"/>
    </row>
    <row r="15" spans="1:4" s="283" customFormat="1" ht="25.5">
      <c r="A15" s="286" t="s">
        <v>363</v>
      </c>
      <c r="B15" s="341" t="s">
        <v>169</v>
      </c>
      <c r="C15" s="502"/>
      <c r="D15" s="502"/>
    </row>
    <row r="16" spans="1:4" s="283" customFormat="1" ht="12.75">
      <c r="A16" s="286"/>
      <c r="B16" s="503"/>
      <c r="C16" s="504"/>
      <c r="D16" s="505"/>
    </row>
    <row r="17" spans="1:4" s="283" customFormat="1" ht="12.75">
      <c r="A17" s="286" t="s">
        <v>363</v>
      </c>
      <c r="B17" s="341" t="s">
        <v>931</v>
      </c>
      <c r="C17" s="502"/>
      <c r="D17" s="502"/>
    </row>
    <row r="18" spans="1:4" s="283" customFormat="1" ht="12.75">
      <c r="A18" s="286"/>
      <c r="B18" s="503"/>
      <c r="C18" s="504"/>
      <c r="D18" s="505"/>
    </row>
    <row r="19" spans="1:4" s="283" customFormat="1" ht="25.5">
      <c r="A19" s="286" t="s">
        <v>363</v>
      </c>
      <c r="B19" s="341" t="s">
        <v>932</v>
      </c>
      <c r="C19" s="502"/>
      <c r="D19" s="502"/>
    </row>
    <row r="20" spans="1:4" s="283" customFormat="1" ht="25.5">
      <c r="A20" s="286" t="s">
        <v>363</v>
      </c>
      <c r="B20" s="341" t="s">
        <v>933</v>
      </c>
      <c r="C20" s="502"/>
      <c r="D20" s="502"/>
    </row>
    <row r="21" spans="1:4" s="283" customFormat="1" ht="25.5">
      <c r="A21" s="286" t="s">
        <v>363</v>
      </c>
      <c r="B21" s="341" t="s">
        <v>934</v>
      </c>
      <c r="C21" s="502"/>
      <c r="D21" s="502"/>
    </row>
    <row r="22" s="283" customFormat="1" ht="12.75">
      <c r="A22" s="281"/>
    </row>
    <row r="23" spans="1:4" s="283" customFormat="1" ht="38.25" customHeight="1">
      <c r="A23" s="286" t="s">
        <v>363</v>
      </c>
      <c r="B23" s="927" t="s">
        <v>935</v>
      </c>
      <c r="C23" s="928"/>
      <c r="D23" s="506"/>
    </row>
    <row r="24" spans="1:4" s="283" customFormat="1" ht="12.75">
      <c r="A24" s="286"/>
      <c r="B24" s="289"/>
      <c r="C24" s="289"/>
      <c r="D24" s="507"/>
    </row>
    <row r="25" spans="1:5" s="283" customFormat="1" ht="12.75">
      <c r="A25" s="286" t="s">
        <v>363</v>
      </c>
      <c r="B25" s="921" t="s">
        <v>936</v>
      </c>
      <c r="C25" s="922"/>
      <c r="D25" s="922"/>
      <c r="E25" s="923"/>
    </row>
    <row r="26" spans="1:5" s="283" customFormat="1" ht="12.75">
      <c r="A26" s="286"/>
      <c r="B26" s="924"/>
      <c r="C26" s="916"/>
      <c r="D26" s="916"/>
      <c r="E26" s="925"/>
    </row>
    <row r="27" s="283" customFormat="1" ht="12.75">
      <c r="A27" s="281"/>
    </row>
    <row r="28" spans="1:5" s="283" customFormat="1" ht="12.75">
      <c r="A28" s="286" t="s">
        <v>937</v>
      </c>
      <c r="B28" s="918"/>
      <c r="C28" s="919"/>
      <c r="D28" s="346" t="s">
        <v>352</v>
      </c>
      <c r="E28" s="346" t="s">
        <v>353</v>
      </c>
    </row>
    <row r="29" spans="1:5" s="283" customFormat="1" ht="25.5" customHeight="1">
      <c r="A29" s="286" t="s">
        <v>937</v>
      </c>
      <c r="B29" s="920" t="s">
        <v>351</v>
      </c>
      <c r="C29" s="920"/>
      <c r="D29" s="508"/>
      <c r="E29" s="508"/>
    </row>
    <row r="30" s="283" customFormat="1" ht="12.75">
      <c r="A30" s="281"/>
    </row>
    <row r="31" spans="1:5" s="283" customFormat="1" ht="12.75">
      <c r="A31" s="286" t="s">
        <v>938</v>
      </c>
      <c r="B31" s="918"/>
      <c r="C31" s="919"/>
      <c r="D31" s="346" t="s">
        <v>199</v>
      </c>
      <c r="E31" s="346" t="s">
        <v>200</v>
      </c>
    </row>
    <row r="32" spans="1:5" s="283" customFormat="1" ht="27.75" customHeight="1">
      <c r="A32" s="286" t="s">
        <v>938</v>
      </c>
      <c r="B32" s="920" t="s">
        <v>941</v>
      </c>
      <c r="C32" s="920"/>
      <c r="D32" s="455"/>
      <c r="E32" s="455"/>
    </row>
    <row r="33" s="283" customFormat="1" ht="12.75">
      <c r="A33" s="281"/>
    </row>
    <row r="34" spans="1:5" s="283" customFormat="1" ht="12.75">
      <c r="A34" s="286" t="s">
        <v>939</v>
      </c>
      <c r="B34" s="921" t="s">
        <v>942</v>
      </c>
      <c r="C34" s="922"/>
      <c r="D34" s="922"/>
      <c r="E34" s="923"/>
    </row>
    <row r="35" spans="1:5" s="283" customFormat="1" ht="12.75">
      <c r="A35" s="286"/>
      <c r="B35" s="924"/>
      <c r="C35" s="916"/>
      <c r="D35" s="916"/>
      <c r="E35" s="925"/>
    </row>
    <row r="36" spans="1:5" s="283" customFormat="1" ht="12.75">
      <c r="A36" s="281"/>
      <c r="B36" s="926"/>
      <c r="C36" s="926"/>
      <c r="D36" s="926"/>
      <c r="E36" s="926"/>
    </row>
    <row r="37" spans="1:5" s="283" customFormat="1" ht="12.75">
      <c r="A37" s="286" t="s">
        <v>940</v>
      </c>
      <c r="B37" s="916" t="s">
        <v>354</v>
      </c>
      <c r="C37" s="916"/>
      <c r="D37" s="916"/>
      <c r="E37" s="916"/>
    </row>
    <row r="38" spans="1:5" s="283" customFormat="1" ht="25.5">
      <c r="A38" s="286" t="s">
        <v>940</v>
      </c>
      <c r="B38" s="501"/>
      <c r="C38" s="382" t="s">
        <v>355</v>
      </c>
      <c r="D38" s="382" t="s">
        <v>356</v>
      </c>
      <c r="E38" s="382" t="s">
        <v>357</v>
      </c>
    </row>
    <row r="39" spans="1:5" s="283" customFormat="1" ht="12.75">
      <c r="A39" s="286" t="s">
        <v>940</v>
      </c>
      <c r="B39" s="348" t="s">
        <v>358</v>
      </c>
      <c r="C39" s="506"/>
      <c r="D39" s="506"/>
      <c r="E39" s="506"/>
    </row>
    <row r="40" spans="1:5" s="283" customFormat="1" ht="12.75">
      <c r="A40" s="286" t="s">
        <v>940</v>
      </c>
      <c r="B40" s="348" t="s">
        <v>359</v>
      </c>
      <c r="C40" s="509"/>
      <c r="D40" s="509"/>
      <c r="E40" s="506"/>
    </row>
    <row r="41" spans="1:5" s="283" customFormat="1" ht="12.75">
      <c r="A41" s="286" t="s">
        <v>940</v>
      </c>
      <c r="B41" s="348" t="s">
        <v>360</v>
      </c>
      <c r="C41" s="509"/>
      <c r="D41" s="506"/>
      <c r="E41" s="506"/>
    </row>
    <row r="42" spans="1:5" s="283" customFormat="1" ht="51">
      <c r="A42" s="286" t="s">
        <v>940</v>
      </c>
      <c r="B42" s="390" t="s">
        <v>1143</v>
      </c>
      <c r="C42" s="509"/>
      <c r="D42" s="509"/>
      <c r="E42" s="506"/>
    </row>
    <row r="43" spans="1:5" s="283" customFormat="1" ht="12.75">
      <c r="A43" s="286" t="s">
        <v>940</v>
      </c>
      <c r="B43" s="348" t="s">
        <v>361</v>
      </c>
      <c r="C43" s="506"/>
      <c r="D43" s="506"/>
      <c r="E43" s="506"/>
    </row>
    <row r="44" spans="1:5" s="283" customFormat="1" ht="12.75">
      <c r="A44" s="286" t="s">
        <v>940</v>
      </c>
      <c r="B44" s="348" t="s">
        <v>362</v>
      </c>
      <c r="C44" s="506"/>
      <c r="D44" s="506"/>
      <c r="E44" s="506"/>
    </row>
    <row r="45" s="283" customFormat="1" ht="12.75">
      <c r="A45" s="281"/>
    </row>
    <row r="46" s="283" customFormat="1" ht="12.75">
      <c r="A46" s="281"/>
    </row>
    <row r="47" spans="1:3" s="283" customFormat="1" ht="12.75">
      <c r="A47" s="286" t="s">
        <v>1086</v>
      </c>
      <c r="B47" s="917" t="s">
        <v>445</v>
      </c>
      <c r="C47" s="917"/>
    </row>
    <row r="48" spans="1:3" s="283" customFormat="1" ht="25.5">
      <c r="A48" s="286" t="s">
        <v>1086</v>
      </c>
      <c r="B48" s="341" t="s">
        <v>808</v>
      </c>
      <c r="C48" s="510"/>
    </row>
    <row r="49" spans="1:3" s="283" customFormat="1" ht="25.5">
      <c r="A49" s="286" t="s">
        <v>1086</v>
      </c>
      <c r="B49" s="341" t="s">
        <v>811</v>
      </c>
      <c r="C49" s="510"/>
    </row>
    <row r="50" spans="1:3" s="283" customFormat="1" ht="25.5">
      <c r="A50" s="286" t="s">
        <v>1086</v>
      </c>
      <c r="B50" s="341" t="s">
        <v>167</v>
      </c>
      <c r="C50" s="510"/>
    </row>
    <row r="51" spans="1:3" s="283" customFormat="1" ht="25.5">
      <c r="A51" s="286" t="s">
        <v>1086</v>
      </c>
      <c r="B51" s="341" t="s">
        <v>810</v>
      </c>
      <c r="C51" s="510"/>
    </row>
    <row r="52" spans="1:3" s="283" customFormat="1" ht="25.5">
      <c r="A52" s="286" t="s">
        <v>1086</v>
      </c>
      <c r="B52" s="341" t="s">
        <v>809</v>
      </c>
      <c r="C52" s="510"/>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25.xml><?xml version="1.0" encoding="utf-8"?>
<worksheet xmlns="http://schemas.openxmlformats.org/spreadsheetml/2006/main" xmlns:r="http://schemas.openxmlformats.org/officeDocument/2006/relationships">
  <sheetPr codeName="Sheet25">
    <tabColor rgb="FFFFFF00"/>
  </sheetPr>
  <dimension ref="A1:F163"/>
  <sheetViews>
    <sheetView zoomScalePageLayoutView="0" workbookViewId="0" topLeftCell="A1">
      <selection activeCell="H3" sqref="H3"/>
    </sheetView>
  </sheetViews>
  <sheetFormatPr defaultColWidth="9.140625" defaultRowHeight="12.75"/>
  <cols>
    <col min="1" max="1" width="4.7109375" style="641" customWidth="1"/>
    <col min="2" max="2" width="2.57421875" style="638" customWidth="1"/>
    <col min="3" max="3" width="41.00390625" style="638" customWidth="1"/>
    <col min="4" max="6" width="14.28125" style="638" customWidth="1"/>
    <col min="7" max="16384" width="9.140625" style="638" customWidth="1"/>
  </cols>
  <sheetData>
    <row r="1" spans="1:6" ht="18">
      <c r="A1" s="936" t="s">
        <v>322</v>
      </c>
      <c r="B1" s="936"/>
      <c r="C1" s="936"/>
      <c r="D1" s="936"/>
      <c r="E1" s="936"/>
      <c r="F1" s="936"/>
    </row>
    <row r="2" spans="1:2" ht="12.75">
      <c r="A2" s="639"/>
      <c r="B2" s="640"/>
    </row>
    <row r="3" spans="2:4" ht="15.75">
      <c r="B3" s="937" t="s">
        <v>1087</v>
      </c>
      <c r="C3" s="1097"/>
      <c r="D3" s="1097"/>
    </row>
    <row r="4" spans="1:6" ht="116.25" customHeight="1">
      <c r="A4" s="642"/>
      <c r="B4" s="1098" t="s">
        <v>15</v>
      </c>
      <c r="C4" s="1099"/>
      <c r="D4" s="1099"/>
      <c r="E4" s="1099"/>
      <c r="F4" s="1099"/>
    </row>
    <row r="5" spans="1:6" ht="12.75">
      <c r="A5" s="642"/>
      <c r="B5" s="643"/>
      <c r="C5" s="644"/>
      <c r="D5" s="644"/>
      <c r="E5" s="644"/>
      <c r="F5" s="644"/>
    </row>
    <row r="6" spans="1:6" ht="25.5">
      <c r="A6" s="642" t="s">
        <v>1014</v>
      </c>
      <c r="B6" s="1100"/>
      <c r="C6" s="1101"/>
      <c r="D6" s="1101"/>
      <c r="E6" s="645" t="s">
        <v>16</v>
      </c>
      <c r="F6" s="646" t="s">
        <v>17</v>
      </c>
    </row>
    <row r="7" spans="1:6" ht="27" customHeight="1">
      <c r="A7" s="642" t="s">
        <v>1014</v>
      </c>
      <c r="B7" s="1093" t="s">
        <v>74</v>
      </c>
      <c r="C7" s="1094"/>
      <c r="D7" s="1094"/>
      <c r="E7" s="647"/>
      <c r="F7" s="647" t="s">
        <v>262</v>
      </c>
    </row>
    <row r="8" spans="1:6" ht="12.75">
      <c r="A8" s="642"/>
      <c r="B8" s="648"/>
      <c r="C8" s="649"/>
      <c r="D8" s="649"/>
      <c r="E8" s="650"/>
      <c r="F8" s="650"/>
    </row>
    <row r="9" spans="1:6" ht="12.75">
      <c r="A9" s="642" t="s">
        <v>1016</v>
      </c>
      <c r="B9" s="933" t="s">
        <v>56</v>
      </c>
      <c r="C9" s="933"/>
      <c r="D9" s="933"/>
      <c r="E9" s="933"/>
      <c r="F9" s="933"/>
    </row>
    <row r="10" spans="1:4" ht="12.75">
      <c r="A10" s="642" t="s">
        <v>1016</v>
      </c>
      <c r="B10" s="1095" t="s">
        <v>57</v>
      </c>
      <c r="C10" s="1095"/>
      <c r="D10" s="652" t="s">
        <v>262</v>
      </c>
    </row>
    <row r="11" spans="1:4" ht="12.75">
      <c r="A11" s="642" t="s">
        <v>1016</v>
      </c>
      <c r="B11" s="1096" t="s">
        <v>58</v>
      </c>
      <c r="C11" s="1096"/>
      <c r="D11" s="652"/>
    </row>
    <row r="12" spans="1:4" ht="12.75">
      <c r="A12" s="642" t="s">
        <v>1016</v>
      </c>
      <c r="B12" s="1096" t="s">
        <v>59</v>
      </c>
      <c r="C12" s="1096"/>
      <c r="D12" s="652"/>
    </row>
    <row r="14" spans="1:6" ht="59.25">
      <c r="A14" s="642" t="s">
        <v>1014</v>
      </c>
      <c r="B14" s="1108"/>
      <c r="C14" s="1109"/>
      <c r="D14" s="1110"/>
      <c r="E14" s="653" t="s">
        <v>1093</v>
      </c>
      <c r="F14" s="653" t="s">
        <v>1094</v>
      </c>
    </row>
    <row r="15" spans="1:6" ht="15">
      <c r="A15" s="642" t="s">
        <v>1014</v>
      </c>
      <c r="B15" s="952" t="s">
        <v>1088</v>
      </c>
      <c r="C15" s="953"/>
      <c r="D15" s="953"/>
      <c r="E15" s="953"/>
      <c r="F15" s="954"/>
    </row>
    <row r="16" spans="1:6" ht="12.75">
      <c r="A16" s="642" t="s">
        <v>1014</v>
      </c>
      <c r="B16" s="1102" t="s">
        <v>1089</v>
      </c>
      <c r="C16" s="1103"/>
      <c r="D16" s="1104"/>
      <c r="E16" s="654">
        <v>2114624</v>
      </c>
      <c r="F16" s="654">
        <v>134540</v>
      </c>
    </row>
    <row r="17" spans="1:6" ht="26.25" customHeight="1">
      <c r="A17" s="642" t="s">
        <v>1014</v>
      </c>
      <c r="B17" s="1102" t="s">
        <v>170</v>
      </c>
      <c r="C17" s="1103"/>
      <c r="D17" s="1104"/>
      <c r="E17" s="654">
        <v>2393511</v>
      </c>
      <c r="F17" s="654">
        <v>6708</v>
      </c>
    </row>
    <row r="18" spans="1:6" ht="40.5" customHeight="1">
      <c r="A18" s="642" t="s">
        <v>1014</v>
      </c>
      <c r="B18" s="1105" t="s">
        <v>605</v>
      </c>
      <c r="C18" s="1106"/>
      <c r="D18" s="1107"/>
      <c r="E18" s="654">
        <v>13377290</v>
      </c>
      <c r="F18" s="654">
        <v>3070812</v>
      </c>
    </row>
    <row r="19" spans="1:6" ht="27.75" customHeight="1">
      <c r="A19" s="642" t="s">
        <v>1014</v>
      </c>
      <c r="B19" s="1102" t="s">
        <v>75</v>
      </c>
      <c r="C19" s="1103"/>
      <c r="D19" s="1104"/>
      <c r="E19" s="654">
        <v>706569</v>
      </c>
      <c r="F19" s="654">
        <v>330306</v>
      </c>
    </row>
    <row r="20" spans="1:6" ht="12.75">
      <c r="A20" s="642" t="s">
        <v>1014</v>
      </c>
      <c r="B20" s="946" t="s">
        <v>217</v>
      </c>
      <c r="C20" s="947"/>
      <c r="D20" s="948"/>
      <c r="E20" s="655">
        <f>SUM(E16:E19)</f>
        <v>18591994</v>
      </c>
      <c r="F20" s="655">
        <f>SUM(F16:F19)</f>
        <v>3542366</v>
      </c>
    </row>
    <row r="21" spans="1:6" ht="15">
      <c r="A21" s="642" t="s">
        <v>1014</v>
      </c>
      <c r="B21" s="952" t="s">
        <v>218</v>
      </c>
      <c r="C21" s="953"/>
      <c r="D21" s="953"/>
      <c r="E21" s="953"/>
      <c r="F21" s="954"/>
    </row>
    <row r="22" spans="1:6" ht="12.75">
      <c r="A22" s="642" t="s">
        <v>1014</v>
      </c>
      <c r="B22" s="1102" t="s">
        <v>219</v>
      </c>
      <c r="C22" s="1103"/>
      <c r="D22" s="1104"/>
      <c r="E22" s="656">
        <v>11661705</v>
      </c>
      <c r="F22" s="656">
        <v>5229211</v>
      </c>
    </row>
    <row r="23" spans="1:6" ht="12.75">
      <c r="A23" s="642" t="s">
        <v>1014</v>
      </c>
      <c r="B23" s="1102" t="s">
        <v>812</v>
      </c>
      <c r="C23" s="1103"/>
      <c r="D23" s="1104"/>
      <c r="E23" s="656">
        <v>409315</v>
      </c>
      <c r="F23" s="657"/>
    </row>
    <row r="24" spans="1:6" ht="25.5" customHeight="1">
      <c r="A24" s="642" t="s">
        <v>1014</v>
      </c>
      <c r="B24" s="1102" t="s">
        <v>171</v>
      </c>
      <c r="C24" s="1103"/>
      <c r="D24" s="1104"/>
      <c r="E24" s="656">
        <v>650443</v>
      </c>
      <c r="F24" s="658">
        <v>1702258</v>
      </c>
    </row>
    <row r="25" spans="1:6" ht="12.75">
      <c r="A25" s="642" t="s">
        <v>1014</v>
      </c>
      <c r="B25" s="946" t="s">
        <v>220</v>
      </c>
      <c r="C25" s="947"/>
      <c r="D25" s="948"/>
      <c r="E25" s="655">
        <f>SUM(E22:E24)</f>
        <v>12721463</v>
      </c>
      <c r="F25" s="655">
        <f>SUM(F22,F24)</f>
        <v>6931469</v>
      </c>
    </row>
    <row r="26" spans="1:6" ht="15">
      <c r="A26" s="642" t="s">
        <v>1014</v>
      </c>
      <c r="B26" s="952" t="s">
        <v>1005</v>
      </c>
      <c r="C26" s="953"/>
      <c r="D26" s="953"/>
      <c r="E26" s="953"/>
      <c r="F26" s="954"/>
    </row>
    <row r="27" spans="1:6" ht="12.75">
      <c r="A27" s="642" t="s">
        <v>1014</v>
      </c>
      <c r="B27" s="940" t="s">
        <v>221</v>
      </c>
      <c r="C27" s="941"/>
      <c r="D27" s="942"/>
      <c r="E27" s="656">
        <v>1970112</v>
      </c>
      <c r="F27" s="656">
        <v>3197820</v>
      </c>
    </row>
    <row r="28" spans="1:6" ht="38.25" customHeight="1">
      <c r="A28" s="642" t="s">
        <v>1014</v>
      </c>
      <c r="B28" s="940" t="s">
        <v>172</v>
      </c>
      <c r="C28" s="941"/>
      <c r="D28" s="942"/>
      <c r="E28" s="656">
        <v>1321384</v>
      </c>
      <c r="F28" s="656">
        <v>1434112</v>
      </c>
    </row>
    <row r="29" spans="1:6" ht="12.75">
      <c r="A29" s="642" t="s">
        <v>1014</v>
      </c>
      <c r="B29" s="940" t="s">
        <v>222</v>
      </c>
      <c r="C29" s="941"/>
      <c r="D29" s="942"/>
      <c r="E29" s="656">
        <v>0</v>
      </c>
      <c r="F29" s="656">
        <v>0</v>
      </c>
    </row>
    <row r="31" spans="1:6" ht="87" customHeight="1">
      <c r="A31" s="642" t="s">
        <v>1015</v>
      </c>
      <c r="B31" s="960" t="s">
        <v>19</v>
      </c>
      <c r="C31" s="933"/>
      <c r="D31" s="933"/>
      <c r="E31" s="933"/>
      <c r="F31" s="933"/>
    </row>
    <row r="32" spans="1:6" ht="36">
      <c r="A32" s="642" t="s">
        <v>1015</v>
      </c>
      <c r="B32" s="659"/>
      <c r="C32" s="660"/>
      <c r="D32" s="661" t="s">
        <v>223</v>
      </c>
      <c r="E32" s="661" t="s">
        <v>224</v>
      </c>
      <c r="F32" s="661" t="s">
        <v>225</v>
      </c>
    </row>
    <row r="33" spans="1:6" ht="36">
      <c r="A33" s="642" t="s">
        <v>1015</v>
      </c>
      <c r="B33" s="662" t="s">
        <v>226</v>
      </c>
      <c r="C33" s="663" t="s">
        <v>18</v>
      </c>
      <c r="D33" s="664">
        <v>572</v>
      </c>
      <c r="E33" s="664">
        <v>2627</v>
      </c>
      <c r="F33" s="664">
        <v>62</v>
      </c>
    </row>
    <row r="34" spans="1:6" ht="24.75" customHeight="1">
      <c r="A34" s="642" t="s">
        <v>1015</v>
      </c>
      <c r="B34" s="662" t="s">
        <v>229</v>
      </c>
      <c r="C34" s="663" t="s">
        <v>173</v>
      </c>
      <c r="D34" s="664">
        <v>460</v>
      </c>
      <c r="E34" s="664">
        <v>2084</v>
      </c>
      <c r="F34" s="664">
        <v>33</v>
      </c>
    </row>
    <row r="35" spans="1:6" ht="24">
      <c r="A35" s="642" t="s">
        <v>1015</v>
      </c>
      <c r="B35" s="662" t="s">
        <v>230</v>
      </c>
      <c r="C35" s="663" t="s">
        <v>231</v>
      </c>
      <c r="D35" s="664">
        <v>387</v>
      </c>
      <c r="E35" s="664">
        <v>1788</v>
      </c>
      <c r="F35" s="664">
        <v>28</v>
      </c>
    </row>
    <row r="36" spans="1:6" ht="24">
      <c r="A36" s="642" t="s">
        <v>1015</v>
      </c>
      <c r="B36" s="662" t="s">
        <v>232</v>
      </c>
      <c r="C36" s="663" t="s">
        <v>174</v>
      </c>
      <c r="D36" s="664">
        <v>387</v>
      </c>
      <c r="E36" s="664">
        <v>1788</v>
      </c>
      <c r="F36" s="664">
        <v>23</v>
      </c>
    </row>
    <row r="37" spans="1:6" ht="24">
      <c r="A37" s="642" t="s">
        <v>1015</v>
      </c>
      <c r="B37" s="662" t="s">
        <v>233</v>
      </c>
      <c r="C37" s="663" t="s">
        <v>118</v>
      </c>
      <c r="D37" s="664">
        <v>387</v>
      </c>
      <c r="E37" s="664">
        <v>1780</v>
      </c>
      <c r="F37" s="664">
        <v>19</v>
      </c>
    </row>
    <row r="38" spans="1:6" ht="24">
      <c r="A38" s="642" t="s">
        <v>1015</v>
      </c>
      <c r="B38" s="662" t="s">
        <v>234</v>
      </c>
      <c r="C38" s="663" t="s">
        <v>119</v>
      </c>
      <c r="D38" s="664">
        <v>334</v>
      </c>
      <c r="E38" s="664">
        <v>1560</v>
      </c>
      <c r="F38" s="664">
        <v>20</v>
      </c>
    </row>
    <row r="39" spans="1:6" ht="24">
      <c r="A39" s="642" t="s">
        <v>1015</v>
      </c>
      <c r="B39" s="662" t="s">
        <v>235</v>
      </c>
      <c r="C39" s="663" t="s">
        <v>120</v>
      </c>
      <c r="D39" s="664">
        <v>34</v>
      </c>
      <c r="E39" s="664">
        <v>138</v>
      </c>
      <c r="F39" s="664">
        <v>0</v>
      </c>
    </row>
    <row r="40" spans="1:6" ht="36">
      <c r="A40" s="642" t="s">
        <v>1015</v>
      </c>
      <c r="B40" s="662" t="s">
        <v>236</v>
      </c>
      <c r="C40" s="663" t="s">
        <v>248</v>
      </c>
      <c r="D40" s="664">
        <v>60</v>
      </c>
      <c r="E40" s="664">
        <v>314</v>
      </c>
      <c r="F40" s="664">
        <v>1</v>
      </c>
    </row>
    <row r="41" spans="1:6" ht="72">
      <c r="A41" s="642" t="s">
        <v>1015</v>
      </c>
      <c r="B41" s="662" t="s">
        <v>237</v>
      </c>
      <c r="C41" s="663" t="s">
        <v>121</v>
      </c>
      <c r="D41" s="665">
        <v>0.747</v>
      </c>
      <c r="E41" s="665">
        <v>0.734</v>
      </c>
      <c r="F41" s="665">
        <v>0.516</v>
      </c>
    </row>
    <row r="42" spans="1:6" ht="48">
      <c r="A42" s="642" t="s">
        <v>1015</v>
      </c>
      <c r="B42" s="662" t="s">
        <v>238</v>
      </c>
      <c r="C42" s="663" t="s">
        <v>871</v>
      </c>
      <c r="D42" s="666">
        <v>17066</v>
      </c>
      <c r="E42" s="666">
        <v>16511</v>
      </c>
      <c r="F42" s="666">
        <v>9502</v>
      </c>
    </row>
    <row r="43" spans="1:6" ht="24">
      <c r="A43" s="642" t="s">
        <v>1015</v>
      </c>
      <c r="B43" s="667" t="s">
        <v>239</v>
      </c>
      <c r="C43" s="668" t="s">
        <v>122</v>
      </c>
      <c r="D43" s="666">
        <v>12159</v>
      </c>
      <c r="E43" s="666">
        <v>11120</v>
      </c>
      <c r="F43" s="666">
        <v>6321</v>
      </c>
    </row>
    <row r="44" spans="1:6" ht="36.75" customHeight="1">
      <c r="A44" s="642" t="s">
        <v>1015</v>
      </c>
      <c r="B44" s="662" t="s">
        <v>240</v>
      </c>
      <c r="C44" s="663" t="s">
        <v>872</v>
      </c>
      <c r="D44" s="666">
        <v>4515</v>
      </c>
      <c r="E44" s="666">
        <v>5052</v>
      </c>
      <c r="F44" s="666">
        <v>4715</v>
      </c>
    </row>
    <row r="45" spans="1:6" ht="48">
      <c r="A45" s="642" t="s">
        <v>1015</v>
      </c>
      <c r="B45" s="662" t="s">
        <v>241</v>
      </c>
      <c r="C45" s="663" t="s">
        <v>123</v>
      </c>
      <c r="D45" s="666">
        <v>4020</v>
      </c>
      <c r="E45" s="666">
        <v>4380</v>
      </c>
      <c r="F45" s="666">
        <v>4129</v>
      </c>
    </row>
    <row r="47" spans="1:6" ht="75" customHeight="1">
      <c r="A47" s="642" t="s">
        <v>247</v>
      </c>
      <c r="B47" s="961" t="s">
        <v>606</v>
      </c>
      <c r="C47" s="962"/>
      <c r="D47" s="962"/>
      <c r="E47" s="962"/>
      <c r="F47" s="962"/>
    </row>
    <row r="48" spans="1:6" ht="36">
      <c r="A48" s="642" t="s">
        <v>247</v>
      </c>
      <c r="B48" s="659"/>
      <c r="C48" s="660"/>
      <c r="D48" s="661" t="s">
        <v>223</v>
      </c>
      <c r="E48" s="661" t="s">
        <v>242</v>
      </c>
      <c r="F48" s="661" t="s">
        <v>243</v>
      </c>
    </row>
    <row r="49" spans="1:6" ht="49.5" customHeight="1">
      <c r="A49" s="642" t="s">
        <v>247</v>
      </c>
      <c r="B49" s="662" t="s">
        <v>244</v>
      </c>
      <c r="C49" s="663" t="s">
        <v>124</v>
      </c>
      <c r="D49" s="664">
        <v>154</v>
      </c>
      <c r="E49" s="664">
        <v>611</v>
      </c>
      <c r="F49" s="664">
        <v>1</v>
      </c>
    </row>
    <row r="50" spans="1:6" ht="36">
      <c r="A50" s="642" t="s">
        <v>247</v>
      </c>
      <c r="B50" s="662" t="s">
        <v>245</v>
      </c>
      <c r="C50" s="663" t="s">
        <v>125</v>
      </c>
      <c r="D50" s="669">
        <v>5119</v>
      </c>
      <c r="E50" s="669">
        <v>4578</v>
      </c>
      <c r="F50" s="669">
        <v>850</v>
      </c>
    </row>
    <row r="51" spans="1:6" ht="36">
      <c r="A51" s="642" t="s">
        <v>247</v>
      </c>
      <c r="B51" s="662" t="s">
        <v>246</v>
      </c>
      <c r="C51" s="663" t="s">
        <v>126</v>
      </c>
      <c r="D51" s="664">
        <v>0</v>
      </c>
      <c r="E51" s="664">
        <v>0</v>
      </c>
      <c r="F51" s="664">
        <v>0</v>
      </c>
    </row>
    <row r="52" spans="1:6" ht="36">
      <c r="A52" s="642" t="s">
        <v>247</v>
      </c>
      <c r="B52" s="662" t="s">
        <v>55</v>
      </c>
      <c r="C52" s="663" t="s">
        <v>127</v>
      </c>
      <c r="D52" s="669">
        <v>0</v>
      </c>
      <c r="E52" s="669">
        <v>0</v>
      </c>
      <c r="F52" s="669">
        <v>0</v>
      </c>
    </row>
    <row r="53" ht="12.75">
      <c r="A53" s="638"/>
    </row>
    <row r="54" spans="1:6" ht="12.75">
      <c r="A54" s="642" t="s">
        <v>1016</v>
      </c>
      <c r="B54" s="670" t="s">
        <v>782</v>
      </c>
      <c r="C54" s="671"/>
      <c r="D54" s="672"/>
      <c r="E54" s="672"/>
      <c r="F54" s="672"/>
    </row>
    <row r="55" spans="1:6" ht="12.75">
      <c r="A55" s="642"/>
      <c r="B55" s="670"/>
      <c r="C55" s="670"/>
      <c r="D55" s="672"/>
      <c r="E55" s="672"/>
      <c r="F55" s="672"/>
    </row>
    <row r="56" spans="1:6" ht="27" customHeight="1">
      <c r="A56" s="642"/>
      <c r="B56" s="670"/>
      <c r="C56" s="1115" t="s">
        <v>1096</v>
      </c>
      <c r="D56" s="964"/>
      <c r="E56" s="964"/>
      <c r="F56" s="964"/>
    </row>
    <row r="57" spans="1:6" ht="114.75">
      <c r="A57" s="642"/>
      <c r="B57" s="670"/>
      <c r="C57" s="673" t="s">
        <v>1130</v>
      </c>
      <c r="D57" s="672"/>
      <c r="E57" s="672"/>
      <c r="F57" s="672"/>
    </row>
    <row r="58" spans="1:6" ht="38.25">
      <c r="A58" s="642"/>
      <c r="B58" s="670"/>
      <c r="C58" s="673" t="s">
        <v>607</v>
      </c>
      <c r="D58" s="672"/>
      <c r="E58" s="672"/>
      <c r="F58" s="672"/>
    </row>
    <row r="59" spans="2:6" ht="12.75">
      <c r="B59" s="674"/>
      <c r="C59" s="674"/>
      <c r="D59" s="674"/>
      <c r="E59" s="674"/>
      <c r="F59" s="674"/>
    </row>
    <row r="60" spans="1:6" ht="66" customHeight="1">
      <c r="A60" s="642" t="s">
        <v>1017</v>
      </c>
      <c r="B60" s="955" t="s">
        <v>608</v>
      </c>
      <c r="C60" s="955"/>
      <c r="D60" s="955"/>
      <c r="E60" s="955"/>
      <c r="F60" s="675">
        <v>0.746</v>
      </c>
    </row>
    <row r="61" spans="1:6" ht="63" customHeight="1">
      <c r="A61" s="642" t="s">
        <v>609</v>
      </c>
      <c r="B61" s="1111" t="s">
        <v>612</v>
      </c>
      <c r="C61" s="1111"/>
      <c r="D61" s="1111"/>
      <c r="E61" s="1112"/>
      <c r="F61" s="675">
        <v>0.74</v>
      </c>
    </row>
    <row r="62" spans="1:6" ht="30" customHeight="1">
      <c r="A62" s="642" t="s">
        <v>1018</v>
      </c>
      <c r="B62" s="955" t="s">
        <v>611</v>
      </c>
      <c r="C62" s="955"/>
      <c r="D62" s="955"/>
      <c r="E62" s="955"/>
      <c r="F62" s="676">
        <v>30747</v>
      </c>
    </row>
    <row r="63" spans="1:6" ht="64.5" customHeight="1">
      <c r="A63" s="642" t="s">
        <v>610</v>
      </c>
      <c r="B63" s="1113" t="s">
        <v>613</v>
      </c>
      <c r="C63" s="1113"/>
      <c r="D63" s="1113"/>
      <c r="E63" s="1114"/>
      <c r="F63" s="676">
        <v>16429</v>
      </c>
    </row>
    <row r="64" spans="1:5" ht="12.75">
      <c r="A64" s="642"/>
      <c r="B64" s="677"/>
      <c r="C64" s="677"/>
      <c r="D64" s="677"/>
      <c r="E64" s="677"/>
    </row>
    <row r="65" spans="2:6" ht="27.75" customHeight="1">
      <c r="B65" s="965" t="s">
        <v>856</v>
      </c>
      <c r="C65" s="1099"/>
      <c r="D65" s="1099"/>
      <c r="E65" s="1099"/>
      <c r="F65" s="1099"/>
    </row>
    <row r="66" spans="2:6" ht="15.75">
      <c r="B66" s="678"/>
      <c r="C66" s="644"/>
      <c r="D66" s="644"/>
      <c r="E66" s="644"/>
      <c r="F66" s="644"/>
    </row>
    <row r="67" spans="1:6" ht="26.25" customHeight="1">
      <c r="A67" s="642" t="s">
        <v>1019</v>
      </c>
      <c r="B67" s="933" t="s">
        <v>783</v>
      </c>
      <c r="C67" s="933"/>
      <c r="D67" s="933"/>
      <c r="E67" s="933"/>
      <c r="F67" s="933"/>
    </row>
    <row r="68" spans="1:5" ht="12.75">
      <c r="A68" s="642" t="s">
        <v>1019</v>
      </c>
      <c r="B68" s="1096" t="s">
        <v>128</v>
      </c>
      <c r="C68" s="1096"/>
      <c r="D68" s="1096"/>
      <c r="E68" s="652" t="s">
        <v>262</v>
      </c>
    </row>
    <row r="69" spans="1:5" ht="12.75">
      <c r="A69" s="642" t="s">
        <v>1019</v>
      </c>
      <c r="B69" s="1096" t="s">
        <v>129</v>
      </c>
      <c r="C69" s="1096"/>
      <c r="D69" s="1096"/>
      <c r="E69" s="652" t="s">
        <v>262</v>
      </c>
    </row>
    <row r="70" spans="1:5" ht="12.75">
      <c r="A70" s="642" t="s">
        <v>1019</v>
      </c>
      <c r="B70" s="1096" t="s">
        <v>130</v>
      </c>
      <c r="C70" s="1096"/>
      <c r="D70" s="1096"/>
      <c r="E70" s="652"/>
    </row>
    <row r="72" spans="1:6" ht="40.5" customHeight="1">
      <c r="A72" s="642" t="s">
        <v>1019</v>
      </c>
      <c r="B72" s="1094" t="s">
        <v>131</v>
      </c>
      <c r="C72" s="1094"/>
      <c r="D72" s="1094"/>
      <c r="E72" s="1094"/>
      <c r="F72" s="679">
        <v>4</v>
      </c>
    </row>
    <row r="73" spans="2:6" ht="12.75">
      <c r="B73" s="644"/>
      <c r="C73" s="680"/>
      <c r="D73" s="644"/>
      <c r="E73" s="644"/>
      <c r="F73" s="681"/>
    </row>
    <row r="74" spans="1:6" ht="25.5" customHeight="1">
      <c r="A74" s="642" t="s">
        <v>1019</v>
      </c>
      <c r="B74" s="1094" t="s">
        <v>132</v>
      </c>
      <c r="C74" s="1094"/>
      <c r="D74" s="1094"/>
      <c r="E74" s="1094"/>
      <c r="F74" s="682">
        <v>2488</v>
      </c>
    </row>
    <row r="75" ht="12.75">
      <c r="F75" s="683"/>
    </row>
    <row r="76" spans="1:6" ht="26.25" customHeight="1">
      <c r="A76" s="642" t="s">
        <v>1019</v>
      </c>
      <c r="B76" s="1094" t="s">
        <v>784</v>
      </c>
      <c r="C76" s="1094"/>
      <c r="D76" s="1094"/>
      <c r="E76" s="1094"/>
      <c r="F76" s="682">
        <v>9950</v>
      </c>
    </row>
    <row r="77" spans="1:6" ht="26.25" customHeight="1">
      <c r="A77" s="642"/>
      <c r="B77" s="649"/>
      <c r="C77" s="649"/>
      <c r="D77" s="649"/>
      <c r="E77" s="649"/>
      <c r="F77" s="684"/>
    </row>
    <row r="78" spans="1:6" ht="12.75" customHeight="1">
      <c r="A78" s="642" t="s">
        <v>1020</v>
      </c>
      <c r="B78" s="933" t="s">
        <v>857</v>
      </c>
      <c r="C78" s="933"/>
      <c r="D78" s="933"/>
      <c r="E78" s="933"/>
      <c r="F78" s="933"/>
    </row>
    <row r="79" spans="1:5" ht="12.75">
      <c r="A79" s="642" t="s">
        <v>1020</v>
      </c>
      <c r="B79" s="1124" t="s">
        <v>858</v>
      </c>
      <c r="C79" s="1125"/>
      <c r="D79" s="1126"/>
      <c r="E79" s="685" t="s">
        <v>262</v>
      </c>
    </row>
    <row r="80" spans="1:5" ht="12.75">
      <c r="A80" s="642" t="s">
        <v>1020</v>
      </c>
      <c r="B80" s="1124" t="s">
        <v>63</v>
      </c>
      <c r="C80" s="1125"/>
      <c r="D80" s="1126"/>
      <c r="E80" s="685"/>
    </row>
    <row r="81" spans="1:5" ht="12.75">
      <c r="A81" s="642" t="s">
        <v>1020</v>
      </c>
      <c r="B81" s="1116" t="s">
        <v>446</v>
      </c>
      <c r="C81" s="1117"/>
      <c r="D81" s="1118"/>
      <c r="E81" s="685"/>
    </row>
    <row r="82" spans="1:5" ht="12.75">
      <c r="A82" s="642" t="s">
        <v>1020</v>
      </c>
      <c r="B82" s="1116" t="s">
        <v>447</v>
      </c>
      <c r="C82" s="1117"/>
      <c r="D82" s="1118"/>
      <c r="E82" s="685"/>
    </row>
    <row r="83" spans="1:5" ht="12.75">
      <c r="A83" s="642" t="s">
        <v>1020</v>
      </c>
      <c r="B83" s="1119" t="s">
        <v>643</v>
      </c>
      <c r="C83" s="1120"/>
      <c r="D83" s="1121"/>
      <c r="E83" s="685" t="s">
        <v>262</v>
      </c>
    </row>
    <row r="84" spans="1:5" ht="12.75">
      <c r="A84" s="642"/>
      <c r="B84" s="1122"/>
      <c r="C84" s="1123"/>
      <c r="D84" s="1123"/>
      <c r="E84" s="686"/>
    </row>
    <row r="86" ht="15.75">
      <c r="B86" s="687" t="s">
        <v>60</v>
      </c>
    </row>
    <row r="87" ht="12.75" customHeight="1">
      <c r="B87" s="687"/>
    </row>
    <row r="88" spans="1:6" ht="12.75">
      <c r="A88" s="642" t="s">
        <v>1021</v>
      </c>
      <c r="B88" s="933" t="s">
        <v>785</v>
      </c>
      <c r="C88" s="933"/>
      <c r="D88" s="933"/>
      <c r="E88" s="933"/>
      <c r="F88" s="933"/>
    </row>
    <row r="89" spans="1:5" ht="12.75">
      <c r="A89" s="642" t="s">
        <v>1021</v>
      </c>
      <c r="B89" s="1124" t="s">
        <v>61</v>
      </c>
      <c r="C89" s="1125"/>
      <c r="D89" s="1126"/>
      <c r="E89" s="685" t="s">
        <v>262</v>
      </c>
    </row>
    <row r="90" spans="1:5" ht="12.75">
      <c r="A90" s="642" t="s">
        <v>1021</v>
      </c>
      <c r="B90" s="1124" t="s">
        <v>62</v>
      </c>
      <c r="C90" s="1125"/>
      <c r="D90" s="1126"/>
      <c r="E90" s="685" t="s">
        <v>262</v>
      </c>
    </row>
    <row r="91" spans="1:5" ht="12.75">
      <c r="A91" s="642" t="s">
        <v>1021</v>
      </c>
      <c r="B91" s="1124" t="s">
        <v>63</v>
      </c>
      <c r="C91" s="1125"/>
      <c r="D91" s="1126"/>
      <c r="E91" s="685"/>
    </row>
    <row r="92" spans="1:5" ht="12.75">
      <c r="A92" s="642" t="s">
        <v>1021</v>
      </c>
      <c r="B92" s="1124" t="s">
        <v>64</v>
      </c>
      <c r="C92" s="1125"/>
      <c r="D92" s="1126"/>
      <c r="E92" s="685"/>
    </row>
    <row r="93" spans="1:5" ht="12.75">
      <c r="A93" s="642" t="s">
        <v>1021</v>
      </c>
      <c r="B93" s="1116" t="s">
        <v>448</v>
      </c>
      <c r="C93" s="1117"/>
      <c r="D93" s="1118"/>
      <c r="E93" s="685"/>
    </row>
    <row r="94" spans="1:5" ht="12.75">
      <c r="A94" s="642" t="s">
        <v>1021</v>
      </c>
      <c r="B94" s="1124" t="s">
        <v>65</v>
      </c>
      <c r="C94" s="1125"/>
      <c r="D94" s="1126"/>
      <c r="E94" s="685"/>
    </row>
    <row r="95" spans="1:5" ht="12.75">
      <c r="A95" s="642" t="s">
        <v>1021</v>
      </c>
      <c r="B95" s="1119" t="s">
        <v>643</v>
      </c>
      <c r="C95" s="1120"/>
      <c r="D95" s="1121"/>
      <c r="E95" s="685"/>
    </row>
    <row r="96" spans="1:5" ht="12.75">
      <c r="A96" s="642"/>
      <c r="B96" s="1122"/>
      <c r="C96" s="1123"/>
      <c r="D96" s="1123"/>
      <c r="E96" s="686"/>
    </row>
    <row r="98" spans="1:6" ht="12.75">
      <c r="A98" s="642" t="s">
        <v>1022</v>
      </c>
      <c r="B98" s="938" t="s">
        <v>66</v>
      </c>
      <c r="C98" s="938"/>
      <c r="D98" s="938"/>
      <c r="E98" s="938"/>
      <c r="F98" s="938"/>
    </row>
    <row r="99" spans="1:6" ht="12.75">
      <c r="A99" s="642" t="s">
        <v>1022</v>
      </c>
      <c r="B99" s="1096" t="s">
        <v>67</v>
      </c>
      <c r="C99" s="1096"/>
      <c r="D99" s="1096"/>
      <c r="E99" s="689">
        <v>39553</v>
      </c>
      <c r="F99" s="690"/>
    </row>
    <row r="100" spans="1:6" ht="12.75">
      <c r="A100" s="642" t="s">
        <v>1022</v>
      </c>
      <c r="B100" s="1096" t="s">
        <v>68</v>
      </c>
      <c r="C100" s="1096"/>
      <c r="D100" s="1096"/>
      <c r="E100" s="689"/>
      <c r="F100" s="691"/>
    </row>
    <row r="101" spans="1:6" ht="27" customHeight="1">
      <c r="A101" s="642" t="s">
        <v>1022</v>
      </c>
      <c r="B101" s="1094" t="s">
        <v>69</v>
      </c>
      <c r="C101" s="1094"/>
      <c r="D101" s="1094"/>
      <c r="E101" s="652" t="s">
        <v>262</v>
      </c>
      <c r="F101" s="691"/>
    </row>
    <row r="103" spans="1:6" ht="12.75">
      <c r="A103" s="642" t="s">
        <v>1023</v>
      </c>
      <c r="B103" s="933" t="s">
        <v>860</v>
      </c>
      <c r="C103" s="933"/>
      <c r="D103" s="933"/>
      <c r="E103" s="933"/>
      <c r="F103" s="933"/>
    </row>
    <row r="104" spans="1:6" ht="12.75">
      <c r="A104" s="642" t="s">
        <v>1023</v>
      </c>
      <c r="B104" s="692" t="s">
        <v>226</v>
      </c>
      <c r="C104" s="1096" t="s">
        <v>859</v>
      </c>
      <c r="D104" s="1096"/>
      <c r="E104" s="693"/>
      <c r="F104" s="694"/>
    </row>
    <row r="105" spans="1:6" ht="12.75">
      <c r="A105" s="642" t="s">
        <v>1023</v>
      </c>
      <c r="B105" s="1127"/>
      <c r="C105" s="1127"/>
      <c r="D105" s="695" t="s">
        <v>199</v>
      </c>
      <c r="E105" s="696" t="s">
        <v>200</v>
      </c>
      <c r="F105" s="694"/>
    </row>
    <row r="106" spans="1:6" ht="12.75">
      <c r="A106" s="642" t="s">
        <v>1023</v>
      </c>
      <c r="B106" s="697" t="s">
        <v>229</v>
      </c>
      <c r="C106" s="698" t="s">
        <v>861</v>
      </c>
      <c r="D106" s="652" t="s">
        <v>262</v>
      </c>
      <c r="E106" s="699"/>
      <c r="F106" s="694"/>
    </row>
    <row r="107" spans="1:4" ht="12.75">
      <c r="A107" s="642" t="s">
        <v>1023</v>
      </c>
      <c r="B107" s="700"/>
      <c r="C107" s="698" t="s">
        <v>862</v>
      </c>
      <c r="D107" s="701">
        <v>39508</v>
      </c>
    </row>
    <row r="109" spans="1:3" ht="12.75">
      <c r="A109" s="642" t="s">
        <v>1024</v>
      </c>
      <c r="B109" s="938" t="s">
        <v>863</v>
      </c>
      <c r="C109" s="938"/>
    </row>
    <row r="110" spans="1:4" ht="12.75">
      <c r="A110" s="642" t="s">
        <v>1024</v>
      </c>
      <c r="B110" s="1096" t="s">
        <v>864</v>
      </c>
      <c r="C110" s="1096"/>
      <c r="D110" s="689">
        <v>39569</v>
      </c>
    </row>
    <row r="111" spans="1:4" ht="12.75">
      <c r="A111" s="642" t="s">
        <v>1024</v>
      </c>
      <c r="B111" s="935" t="s">
        <v>346</v>
      </c>
      <c r="C111" s="1096"/>
      <c r="D111" s="702" t="s">
        <v>262</v>
      </c>
    </row>
    <row r="113" ht="15.75">
      <c r="B113" s="687" t="s">
        <v>690</v>
      </c>
    </row>
    <row r="114" spans="1:5" ht="12.75" customHeight="1">
      <c r="A114" s="688"/>
      <c r="B114" s="703" t="s">
        <v>786</v>
      </c>
      <c r="C114" s="704"/>
      <c r="D114" s="704"/>
      <c r="E114" s="704"/>
    </row>
    <row r="115" spans="1:3" ht="12.75">
      <c r="A115" s="642" t="s">
        <v>1025</v>
      </c>
      <c r="B115" s="938" t="s">
        <v>691</v>
      </c>
      <c r="C115" s="938"/>
    </row>
    <row r="116" spans="1:4" ht="12.75">
      <c r="A116" s="642" t="s">
        <v>1025</v>
      </c>
      <c r="B116" s="1129" t="s">
        <v>692</v>
      </c>
      <c r="C116" s="1129"/>
      <c r="D116" s="1129"/>
    </row>
    <row r="117" spans="1:5" ht="12.75">
      <c r="A117" s="642" t="s">
        <v>1025</v>
      </c>
      <c r="B117" s="1096" t="s">
        <v>693</v>
      </c>
      <c r="C117" s="1096"/>
      <c r="D117" s="1128"/>
      <c r="E117" s="652"/>
    </row>
    <row r="118" spans="1:5" ht="12.75">
      <c r="A118" s="642" t="s">
        <v>1025</v>
      </c>
      <c r="B118" s="1096" t="s">
        <v>694</v>
      </c>
      <c r="C118" s="1096"/>
      <c r="D118" s="1096"/>
      <c r="E118" s="652"/>
    </row>
    <row r="119" spans="1:5" ht="12.75">
      <c r="A119" s="642" t="s">
        <v>1025</v>
      </c>
      <c r="B119" s="1096" t="s">
        <v>695</v>
      </c>
      <c r="C119" s="1096"/>
      <c r="D119" s="1096"/>
      <c r="E119" s="652"/>
    </row>
    <row r="120" ht="12.75">
      <c r="E120" s="640"/>
    </row>
    <row r="121" spans="1:5" ht="12.75">
      <c r="A121" s="642" t="s">
        <v>1025</v>
      </c>
      <c r="B121" s="1129" t="s">
        <v>696</v>
      </c>
      <c r="C121" s="1129"/>
      <c r="D121" s="1129"/>
      <c r="E121" s="640"/>
    </row>
    <row r="122" spans="1:5" ht="12.75">
      <c r="A122" s="642" t="s">
        <v>1025</v>
      </c>
      <c r="B122" s="1096" t="s">
        <v>697</v>
      </c>
      <c r="C122" s="1096"/>
      <c r="D122" s="1096"/>
      <c r="E122" s="652" t="s">
        <v>262</v>
      </c>
    </row>
    <row r="123" spans="1:5" ht="12.75">
      <c r="A123" s="642" t="s">
        <v>1025</v>
      </c>
      <c r="B123" s="1096" t="s">
        <v>698</v>
      </c>
      <c r="C123" s="1096"/>
      <c r="D123" s="1096"/>
      <c r="E123" s="652" t="s">
        <v>262</v>
      </c>
    </row>
    <row r="124" spans="1:5" ht="12.75">
      <c r="A124" s="642" t="s">
        <v>1025</v>
      </c>
      <c r="B124" s="1096" t="s">
        <v>699</v>
      </c>
      <c r="C124" s="1096"/>
      <c r="D124" s="1096"/>
      <c r="E124" s="652" t="s">
        <v>262</v>
      </c>
    </row>
    <row r="125" spans="1:5" s="708" customFormat="1" ht="12.75">
      <c r="A125" s="705"/>
      <c r="B125" s="706"/>
      <c r="C125" s="706"/>
      <c r="D125" s="706"/>
      <c r="E125" s="707"/>
    </row>
    <row r="126" spans="1:5" ht="12.75">
      <c r="A126" s="642" t="s">
        <v>1025</v>
      </c>
      <c r="B126" s="1096" t="s">
        <v>700</v>
      </c>
      <c r="C126" s="1096"/>
      <c r="D126" s="1096"/>
      <c r="E126" s="652" t="s">
        <v>262</v>
      </c>
    </row>
    <row r="127" spans="1:5" ht="12.75">
      <c r="A127" s="642" t="s">
        <v>1025</v>
      </c>
      <c r="B127" s="1096" t="s">
        <v>567</v>
      </c>
      <c r="C127" s="1096"/>
      <c r="D127" s="1096"/>
      <c r="E127" s="652"/>
    </row>
    <row r="128" spans="1:5" ht="12.75">
      <c r="A128" s="642" t="s">
        <v>1025</v>
      </c>
      <c r="B128" s="1096" t="s">
        <v>568</v>
      </c>
      <c r="C128" s="1096"/>
      <c r="D128" s="1096"/>
      <c r="E128" s="652" t="s">
        <v>262</v>
      </c>
    </row>
    <row r="129" spans="1:5" ht="12.75">
      <c r="A129" s="642" t="s">
        <v>1025</v>
      </c>
      <c r="B129" s="1096" t="s">
        <v>569</v>
      </c>
      <c r="C129" s="1096"/>
      <c r="D129" s="1096"/>
      <c r="E129" s="652"/>
    </row>
    <row r="130" spans="1:5" ht="12.75">
      <c r="A130" s="642" t="s">
        <v>1025</v>
      </c>
      <c r="B130" s="1119" t="s">
        <v>643</v>
      </c>
      <c r="C130" s="1120"/>
      <c r="D130" s="1121"/>
      <c r="E130" s="685"/>
    </row>
    <row r="131" spans="1:5" ht="12.75">
      <c r="A131" s="642"/>
      <c r="B131" s="1122"/>
      <c r="C131" s="1123"/>
      <c r="D131" s="1123"/>
      <c r="E131" s="709"/>
    </row>
    <row r="132" ht="12.75">
      <c r="E132" s="640"/>
    </row>
    <row r="133" spans="1:5" ht="12.75">
      <c r="A133" s="642" t="s">
        <v>1026</v>
      </c>
      <c r="B133" s="938" t="s">
        <v>570</v>
      </c>
      <c r="C133" s="938"/>
      <c r="E133" s="640"/>
    </row>
    <row r="134" spans="1:5" ht="12.75">
      <c r="A134" s="642" t="s">
        <v>1026</v>
      </c>
      <c r="B134" s="938" t="s">
        <v>865</v>
      </c>
      <c r="C134" s="1097"/>
      <c r="E134" s="640"/>
    </row>
    <row r="135" spans="1:5" ht="12.75">
      <c r="A135" s="642" t="s">
        <v>1026</v>
      </c>
      <c r="B135" s="1096" t="s">
        <v>571</v>
      </c>
      <c r="C135" s="1096"/>
      <c r="D135" s="1096"/>
      <c r="E135" s="652" t="s">
        <v>262</v>
      </c>
    </row>
    <row r="136" spans="1:5" ht="12.75">
      <c r="A136" s="642" t="s">
        <v>1026</v>
      </c>
      <c r="B136" s="1096" t="s">
        <v>572</v>
      </c>
      <c r="C136" s="1096"/>
      <c r="D136" s="1096"/>
      <c r="E136" s="652" t="s">
        <v>262</v>
      </c>
    </row>
    <row r="137" spans="1:5" ht="12.75">
      <c r="A137" s="642" t="s">
        <v>1026</v>
      </c>
      <c r="B137" s="1096" t="s">
        <v>573</v>
      </c>
      <c r="C137" s="1096"/>
      <c r="D137" s="1096"/>
      <c r="E137" s="652" t="s">
        <v>262</v>
      </c>
    </row>
    <row r="138" spans="1:5" ht="12.75">
      <c r="A138" s="642" t="s">
        <v>1026</v>
      </c>
      <c r="B138" s="1096" t="s">
        <v>574</v>
      </c>
      <c r="C138" s="1096"/>
      <c r="D138" s="1096"/>
      <c r="E138" s="652" t="s">
        <v>262</v>
      </c>
    </row>
    <row r="139" spans="1:5" ht="12.75">
      <c r="A139" s="642" t="s">
        <v>1026</v>
      </c>
      <c r="B139" s="1096" t="s">
        <v>133</v>
      </c>
      <c r="C139" s="1096"/>
      <c r="D139" s="1096"/>
      <c r="E139" s="652" t="s">
        <v>262</v>
      </c>
    </row>
    <row r="140" spans="1:5" ht="12.75">
      <c r="A140" s="642" t="s">
        <v>1026</v>
      </c>
      <c r="B140" s="1096" t="s">
        <v>575</v>
      </c>
      <c r="C140" s="1096"/>
      <c r="D140" s="1096"/>
      <c r="E140" s="652"/>
    </row>
    <row r="141" spans="1:5" ht="12.75">
      <c r="A141" s="642" t="s">
        <v>1026</v>
      </c>
      <c r="B141" s="1096" t="s">
        <v>576</v>
      </c>
      <c r="C141" s="1096"/>
      <c r="D141" s="1096"/>
      <c r="E141" s="652"/>
    </row>
    <row r="142" spans="1:5" ht="12.75">
      <c r="A142" s="642" t="s">
        <v>1026</v>
      </c>
      <c r="B142" s="1119" t="s">
        <v>643</v>
      </c>
      <c r="C142" s="1120"/>
      <c r="D142" s="1121"/>
      <c r="E142" s="685"/>
    </row>
    <row r="143" spans="1:5" ht="12.75">
      <c r="A143" s="642"/>
      <c r="B143" s="1122"/>
      <c r="C143" s="1123"/>
      <c r="D143" s="1123"/>
      <c r="E143" s="709"/>
    </row>
    <row r="145" spans="1:6" ht="12.75">
      <c r="A145" s="642" t="s">
        <v>1027</v>
      </c>
      <c r="B145" s="938" t="s">
        <v>20</v>
      </c>
      <c r="C145" s="1097"/>
      <c r="D145" s="1097"/>
      <c r="E145" s="1097"/>
      <c r="F145" s="1097"/>
    </row>
    <row r="146" spans="1:5" ht="12.75">
      <c r="A146" s="642" t="s">
        <v>1027</v>
      </c>
      <c r="B146" s="1131"/>
      <c r="C146" s="1131"/>
      <c r="D146" s="710" t="s">
        <v>577</v>
      </c>
      <c r="E146" s="710" t="s">
        <v>578</v>
      </c>
    </row>
    <row r="147" spans="1:5" ht="12.75">
      <c r="A147" s="642" t="s">
        <v>1027</v>
      </c>
      <c r="B147" s="1130" t="s">
        <v>579</v>
      </c>
      <c r="C147" s="1130"/>
      <c r="D147" s="711" t="s">
        <v>262</v>
      </c>
      <c r="E147" s="711"/>
    </row>
    <row r="148" spans="1:5" ht="12.75">
      <c r="A148" s="642" t="s">
        <v>1027</v>
      </c>
      <c r="B148" s="1130" t="s">
        <v>580</v>
      </c>
      <c r="C148" s="1130"/>
      <c r="D148" s="711" t="s">
        <v>262</v>
      </c>
      <c r="E148" s="711"/>
    </row>
    <row r="149" spans="1:5" ht="12.75">
      <c r="A149" s="642" t="s">
        <v>1027</v>
      </c>
      <c r="B149" s="1130" t="s">
        <v>581</v>
      </c>
      <c r="C149" s="1130"/>
      <c r="D149" s="711" t="s">
        <v>262</v>
      </c>
      <c r="E149" s="711"/>
    </row>
    <row r="150" spans="1:5" ht="12.75">
      <c r="A150" s="642" t="s">
        <v>1027</v>
      </c>
      <c r="B150" s="1130" t="s">
        <v>582</v>
      </c>
      <c r="C150" s="1130"/>
      <c r="D150" s="711"/>
      <c r="E150" s="711"/>
    </row>
    <row r="151" spans="1:5" ht="12.75">
      <c r="A151" s="642" t="s">
        <v>1027</v>
      </c>
      <c r="B151" s="1130" t="s">
        <v>583</v>
      </c>
      <c r="C151" s="1130"/>
      <c r="D151" s="711"/>
      <c r="E151" s="711"/>
    </row>
    <row r="152" spans="1:5" ht="12.75">
      <c r="A152" s="642" t="s">
        <v>1027</v>
      </c>
      <c r="B152" s="1130" t="s">
        <v>584</v>
      </c>
      <c r="C152" s="1130"/>
      <c r="D152" s="711"/>
      <c r="E152" s="712"/>
    </row>
    <row r="153" spans="1:5" ht="12.75">
      <c r="A153" s="642" t="s">
        <v>1027</v>
      </c>
      <c r="B153" s="1130" t="s">
        <v>585</v>
      </c>
      <c r="C153" s="1130"/>
      <c r="D153" s="711" t="s">
        <v>262</v>
      </c>
      <c r="E153" s="711"/>
    </row>
    <row r="154" spans="1:5" ht="12.75">
      <c r="A154" s="642" t="s">
        <v>1027</v>
      </c>
      <c r="B154" s="1130" t="s">
        <v>906</v>
      </c>
      <c r="C154" s="1130"/>
      <c r="D154" s="711"/>
      <c r="E154" s="711" t="s">
        <v>262</v>
      </c>
    </row>
    <row r="155" spans="1:5" ht="12.75">
      <c r="A155" s="642" t="s">
        <v>1027</v>
      </c>
      <c r="B155" s="1130" t="s">
        <v>586</v>
      </c>
      <c r="C155" s="1130"/>
      <c r="D155" s="711" t="s">
        <v>262</v>
      </c>
      <c r="E155" s="711"/>
    </row>
    <row r="156" spans="1:5" ht="12.75">
      <c r="A156" s="642" t="s">
        <v>1027</v>
      </c>
      <c r="B156" s="1130" t="s">
        <v>587</v>
      </c>
      <c r="C156" s="1130"/>
      <c r="D156" s="711"/>
      <c r="E156" s="711"/>
    </row>
    <row r="157" spans="1:5" ht="12.75">
      <c r="A157" s="642" t="s">
        <v>1027</v>
      </c>
      <c r="B157" s="1130" t="s">
        <v>588</v>
      </c>
      <c r="C157" s="1130"/>
      <c r="D157" s="711" t="s">
        <v>262</v>
      </c>
      <c r="E157" s="711"/>
    </row>
    <row r="159" spans="1:5" ht="55.5" customHeight="1">
      <c r="A159" s="713" t="s">
        <v>1131</v>
      </c>
      <c r="B159" s="983" t="s">
        <v>1132</v>
      </c>
      <c r="C159" s="1133"/>
      <c r="D159" s="1133"/>
      <c r="E159" s="1133"/>
    </row>
    <row r="160" spans="2:5" ht="12.75">
      <c r="B160" s="1132"/>
      <c r="C160" s="1132"/>
      <c r="D160" s="1132"/>
      <c r="E160" s="1132"/>
    </row>
    <row r="161" spans="2:5" ht="12.75">
      <c r="B161" s="1132"/>
      <c r="C161" s="1132"/>
      <c r="D161" s="1132"/>
      <c r="E161" s="1132"/>
    </row>
    <row r="162" spans="2:5" ht="12.75">
      <c r="B162" s="1132"/>
      <c r="C162" s="1132"/>
      <c r="D162" s="1132"/>
      <c r="E162" s="1132"/>
    </row>
    <row r="163" spans="2:5" ht="12.75">
      <c r="B163" s="1132"/>
      <c r="C163" s="1132"/>
      <c r="D163" s="1132"/>
      <c r="E163" s="1132"/>
    </row>
  </sheetData>
  <sheetProtection/>
  <mergeCells count="107">
    <mergeCell ref="B160:E163"/>
    <mergeCell ref="B149:C149"/>
    <mergeCell ref="B150:C150"/>
    <mergeCell ref="B151:C151"/>
    <mergeCell ref="B152:C152"/>
    <mergeCell ref="B153:C153"/>
    <mergeCell ref="B155:C155"/>
    <mergeCell ref="B156:C156"/>
    <mergeCell ref="B157:C157"/>
    <mergeCell ref="B159:E159"/>
    <mergeCell ref="B140:D140"/>
    <mergeCell ref="B141:D141"/>
    <mergeCell ref="B154:C154"/>
    <mergeCell ref="B142:D142"/>
    <mergeCell ref="B143:D143"/>
    <mergeCell ref="B145:F145"/>
    <mergeCell ref="B146:C146"/>
    <mergeCell ref="B147:C147"/>
    <mergeCell ref="B148:C148"/>
    <mergeCell ref="B136:D136"/>
    <mergeCell ref="B137:D137"/>
    <mergeCell ref="B138:D138"/>
    <mergeCell ref="B139:D139"/>
    <mergeCell ref="B131:D131"/>
    <mergeCell ref="B133:C133"/>
    <mergeCell ref="B134:C134"/>
    <mergeCell ref="B135:D135"/>
    <mergeCell ref="B127:D127"/>
    <mergeCell ref="B128:D128"/>
    <mergeCell ref="B129:D129"/>
    <mergeCell ref="B130:D130"/>
    <mergeCell ref="B122:D122"/>
    <mergeCell ref="B123:D123"/>
    <mergeCell ref="B124:D124"/>
    <mergeCell ref="B126:D126"/>
    <mergeCell ref="B117:D117"/>
    <mergeCell ref="B118:D118"/>
    <mergeCell ref="B119:D119"/>
    <mergeCell ref="B121:D121"/>
    <mergeCell ref="B110:C110"/>
    <mergeCell ref="B111:C111"/>
    <mergeCell ref="B115:C115"/>
    <mergeCell ref="B116:D116"/>
    <mergeCell ref="B103:F103"/>
    <mergeCell ref="C104:D104"/>
    <mergeCell ref="B105:C105"/>
    <mergeCell ref="B109:C109"/>
    <mergeCell ref="B98:F98"/>
    <mergeCell ref="B99:D99"/>
    <mergeCell ref="B100:D100"/>
    <mergeCell ref="B101:D101"/>
    <mergeCell ref="B93:D93"/>
    <mergeCell ref="B94:D94"/>
    <mergeCell ref="B95:D95"/>
    <mergeCell ref="B96:D96"/>
    <mergeCell ref="B89:D89"/>
    <mergeCell ref="B90:D90"/>
    <mergeCell ref="B91:D91"/>
    <mergeCell ref="B92:D92"/>
    <mergeCell ref="B82:D82"/>
    <mergeCell ref="B83:D83"/>
    <mergeCell ref="B84:D84"/>
    <mergeCell ref="B88:F88"/>
    <mergeCell ref="B78:F78"/>
    <mergeCell ref="B79:D79"/>
    <mergeCell ref="B80:D80"/>
    <mergeCell ref="B81:D81"/>
    <mergeCell ref="B70:D70"/>
    <mergeCell ref="B72:E72"/>
    <mergeCell ref="B74:E74"/>
    <mergeCell ref="B76:E76"/>
    <mergeCell ref="B65:F65"/>
    <mergeCell ref="B67:F67"/>
    <mergeCell ref="B68:D68"/>
    <mergeCell ref="B69:D69"/>
    <mergeCell ref="B60:E60"/>
    <mergeCell ref="B61:E61"/>
    <mergeCell ref="B62:E62"/>
    <mergeCell ref="B63:E63"/>
    <mergeCell ref="B29:D29"/>
    <mergeCell ref="B31:F31"/>
    <mergeCell ref="B47:F47"/>
    <mergeCell ref="C56:F56"/>
    <mergeCell ref="B25:D25"/>
    <mergeCell ref="B26:F26"/>
    <mergeCell ref="B27:D27"/>
    <mergeCell ref="B28:D28"/>
    <mergeCell ref="B21:F21"/>
    <mergeCell ref="B22:D22"/>
    <mergeCell ref="B23:D23"/>
    <mergeCell ref="B24:D24"/>
    <mergeCell ref="B17:D17"/>
    <mergeCell ref="B18:D18"/>
    <mergeCell ref="B19:D19"/>
    <mergeCell ref="B20:D20"/>
    <mergeCell ref="B12:C12"/>
    <mergeCell ref="B14:D14"/>
    <mergeCell ref="B15:F15"/>
    <mergeCell ref="B16:D16"/>
    <mergeCell ref="B7:D7"/>
    <mergeCell ref="B9:F9"/>
    <mergeCell ref="B10:C10"/>
    <mergeCell ref="B11:C11"/>
    <mergeCell ref="A1:F1"/>
    <mergeCell ref="B3:D3"/>
    <mergeCell ref="B4:F4"/>
    <mergeCell ref="B6:D6"/>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26.xml><?xml version="1.0" encoding="utf-8"?>
<worksheet xmlns="http://schemas.openxmlformats.org/spreadsheetml/2006/main" xmlns:r="http://schemas.openxmlformats.org/officeDocument/2006/relationships">
  <sheetPr codeName="Sheet26">
    <tabColor rgb="FFFFFF00"/>
  </sheetPr>
  <dimension ref="A1:K52"/>
  <sheetViews>
    <sheetView zoomScalePageLayoutView="0" workbookViewId="0" topLeftCell="A1">
      <selection activeCell="N2" sqref="N2"/>
    </sheetView>
  </sheetViews>
  <sheetFormatPr defaultColWidth="9.140625" defaultRowHeight="12.75"/>
  <cols>
    <col min="1" max="2" width="3.8515625" style="0" customWidth="1"/>
    <col min="3" max="3" width="10.7109375" style="0" customWidth="1"/>
    <col min="4" max="11" width="9.00390625" style="0" customWidth="1"/>
  </cols>
  <sheetData>
    <row r="1" spans="1:11" ht="18">
      <c r="A1" s="772" t="s">
        <v>323</v>
      </c>
      <c r="B1" s="772"/>
      <c r="C1" s="772"/>
      <c r="D1" s="772"/>
      <c r="E1" s="772"/>
      <c r="F1" s="772"/>
      <c r="G1" s="772"/>
      <c r="H1" s="772"/>
      <c r="I1" s="772"/>
      <c r="J1" s="772"/>
      <c r="K1" s="772"/>
    </row>
    <row r="3" spans="1:11" ht="38.25" customHeight="1">
      <c r="A3" s="3" t="s">
        <v>51</v>
      </c>
      <c r="B3" s="1000" t="s">
        <v>1133</v>
      </c>
      <c r="C3" s="1001"/>
      <c r="D3" s="1001"/>
      <c r="E3" s="1001"/>
      <c r="F3" s="1001"/>
      <c r="G3" s="1001"/>
      <c r="H3" s="1001"/>
      <c r="I3" s="1001"/>
      <c r="J3" s="1001"/>
      <c r="K3" s="1001"/>
    </row>
    <row r="4" spans="2:11" ht="66" customHeight="1">
      <c r="B4" s="997" t="s">
        <v>614</v>
      </c>
      <c r="C4" s="997"/>
      <c r="D4" s="997"/>
      <c r="E4" s="997"/>
      <c r="F4" s="997"/>
      <c r="G4" s="997"/>
      <c r="H4" s="997"/>
      <c r="I4" s="997"/>
      <c r="J4" s="997"/>
      <c r="K4" s="997"/>
    </row>
    <row r="5" spans="2:11" s="180" customFormat="1" ht="12.75">
      <c r="B5" s="181"/>
      <c r="C5" s="182"/>
      <c r="D5" s="179"/>
      <c r="E5" s="179"/>
      <c r="F5" s="179"/>
      <c r="G5" s="179"/>
      <c r="H5" s="179"/>
      <c r="I5" s="183"/>
      <c r="J5" s="181" t="s">
        <v>820</v>
      </c>
      <c r="K5" s="181" t="s">
        <v>821</v>
      </c>
    </row>
    <row r="6" spans="2:11" s="177" customFormat="1" ht="55.5" customHeight="1">
      <c r="B6" s="178"/>
      <c r="C6" s="997" t="s">
        <v>813</v>
      </c>
      <c r="D6" s="997"/>
      <c r="E6" s="997"/>
      <c r="F6" s="997"/>
      <c r="G6" s="997"/>
      <c r="H6" s="997"/>
      <c r="I6" s="997"/>
      <c r="J6" s="184" t="s">
        <v>822</v>
      </c>
      <c r="K6" s="184" t="s">
        <v>823</v>
      </c>
    </row>
    <row r="7" spans="2:11" s="177" customFormat="1" ht="46.5" customHeight="1">
      <c r="B7" s="178"/>
      <c r="C7" s="997" t="s">
        <v>814</v>
      </c>
      <c r="D7" s="997"/>
      <c r="E7" s="997"/>
      <c r="F7" s="997"/>
      <c r="G7" s="997"/>
      <c r="H7" s="997"/>
      <c r="I7" s="997"/>
      <c r="J7" s="184" t="s">
        <v>822</v>
      </c>
      <c r="K7" s="184" t="s">
        <v>161</v>
      </c>
    </row>
    <row r="8" spans="2:11" s="177" customFormat="1" ht="24.75" customHeight="1">
      <c r="B8" s="178"/>
      <c r="C8" s="997" t="s">
        <v>815</v>
      </c>
      <c r="D8" s="997"/>
      <c r="E8" s="997"/>
      <c r="F8" s="997"/>
      <c r="G8" s="997"/>
      <c r="H8" s="997"/>
      <c r="I8" s="997"/>
      <c r="J8" s="184" t="s">
        <v>822</v>
      </c>
      <c r="K8" s="184" t="s">
        <v>824</v>
      </c>
    </row>
    <row r="9" spans="2:11" s="177" customFormat="1" ht="25.5" customHeight="1">
      <c r="B9" s="178"/>
      <c r="C9" s="997" t="s">
        <v>816</v>
      </c>
      <c r="D9" s="997"/>
      <c r="E9" s="997"/>
      <c r="F9" s="997"/>
      <c r="G9" s="997"/>
      <c r="H9" s="997"/>
      <c r="I9" s="997"/>
      <c r="J9" s="184" t="s">
        <v>822</v>
      </c>
      <c r="K9" s="184" t="s">
        <v>822</v>
      </c>
    </row>
    <row r="10" spans="2:11" s="177" customFormat="1" ht="12.75">
      <c r="B10" s="178"/>
      <c r="C10" s="997" t="s">
        <v>817</v>
      </c>
      <c r="D10" s="997"/>
      <c r="E10" s="997"/>
      <c r="F10" s="997"/>
      <c r="G10" s="997"/>
      <c r="H10" s="997"/>
      <c r="I10" s="997"/>
      <c r="J10" s="184" t="s">
        <v>824</v>
      </c>
      <c r="K10" s="184" t="s">
        <v>822</v>
      </c>
    </row>
    <row r="11" spans="2:11" s="177" customFormat="1" ht="12.75">
      <c r="B11" s="178"/>
      <c r="C11" s="997" t="s">
        <v>818</v>
      </c>
      <c r="D11" s="997"/>
      <c r="E11" s="997"/>
      <c r="F11" s="997"/>
      <c r="G11" s="997"/>
      <c r="H11" s="997"/>
      <c r="I11" s="997"/>
      <c r="J11" s="184" t="s">
        <v>822</v>
      </c>
      <c r="K11" s="184" t="s">
        <v>822</v>
      </c>
    </row>
    <row r="12" spans="2:11" s="177" customFormat="1" ht="12.75">
      <c r="B12" s="178"/>
      <c r="C12" s="997" t="s">
        <v>819</v>
      </c>
      <c r="D12" s="997"/>
      <c r="E12" s="997"/>
      <c r="F12" s="997"/>
      <c r="G12" s="997"/>
      <c r="H12" s="997"/>
      <c r="I12" s="997"/>
      <c r="J12" s="184" t="s">
        <v>822</v>
      </c>
      <c r="K12" s="184" t="s">
        <v>824</v>
      </c>
    </row>
    <row r="13" spans="2:11" ht="12.75" customHeight="1">
      <c r="B13" s="122"/>
      <c r="C13" s="122"/>
      <c r="D13" s="122"/>
      <c r="E13" s="122"/>
      <c r="F13" s="122"/>
      <c r="G13" s="122"/>
      <c r="H13" s="122"/>
      <c r="I13" s="122"/>
      <c r="J13" s="122"/>
      <c r="K13" s="122"/>
    </row>
    <row r="14" spans="2:11" s="185" customFormat="1" ht="25.5" customHeight="1">
      <c r="B14" s="998" t="s">
        <v>825</v>
      </c>
      <c r="C14" s="999"/>
      <c r="D14" s="999"/>
      <c r="E14" s="999"/>
      <c r="F14" s="999"/>
      <c r="G14" s="999"/>
      <c r="H14" s="999"/>
      <c r="I14" s="999"/>
      <c r="J14" s="999"/>
      <c r="K14" s="999"/>
    </row>
    <row r="15" spans="2:11" s="185" customFormat="1" ht="49.5" customHeight="1">
      <c r="B15" s="998" t="s">
        <v>826</v>
      </c>
      <c r="C15" s="999"/>
      <c r="D15" s="999"/>
      <c r="E15" s="999"/>
      <c r="F15" s="999"/>
      <c r="G15" s="999"/>
      <c r="H15" s="999"/>
      <c r="I15" s="999"/>
      <c r="J15" s="999"/>
      <c r="K15" s="999"/>
    </row>
    <row r="16" spans="2:11" ht="25.5" customHeight="1">
      <c r="B16" s="992" t="s">
        <v>827</v>
      </c>
      <c r="C16" s="993"/>
      <c r="D16" s="993"/>
      <c r="E16" s="993"/>
      <c r="F16" s="993"/>
      <c r="G16" s="993"/>
      <c r="H16" s="993"/>
      <c r="I16" s="993"/>
      <c r="J16" s="993"/>
      <c r="K16" s="993"/>
    </row>
    <row r="17" spans="2:11" ht="37.5" customHeight="1">
      <c r="B17" s="992" t="s">
        <v>556</v>
      </c>
      <c r="C17" s="993"/>
      <c r="D17" s="993"/>
      <c r="E17" s="993"/>
      <c r="F17" s="993"/>
      <c r="G17" s="993"/>
      <c r="H17" s="993"/>
      <c r="I17" s="993"/>
      <c r="J17" s="993"/>
      <c r="K17" s="993"/>
    </row>
    <row r="18" spans="2:11" ht="36.75" customHeight="1">
      <c r="B18" s="992" t="s">
        <v>557</v>
      </c>
      <c r="C18" s="993"/>
      <c r="D18" s="993"/>
      <c r="E18" s="993"/>
      <c r="F18" s="993"/>
      <c r="G18" s="993"/>
      <c r="H18" s="993"/>
      <c r="I18" s="993"/>
      <c r="J18" s="993"/>
      <c r="K18" s="993"/>
    </row>
    <row r="19" spans="2:11" ht="12.75" customHeight="1">
      <c r="B19" s="992" t="s">
        <v>558</v>
      </c>
      <c r="C19" s="993"/>
      <c r="D19" s="993"/>
      <c r="E19" s="993"/>
      <c r="F19" s="993"/>
      <c r="G19" s="993"/>
      <c r="H19" s="993"/>
      <c r="I19" s="993"/>
      <c r="J19" s="993"/>
      <c r="K19" s="993"/>
    </row>
    <row r="20" spans="2:11" ht="12.75" customHeight="1">
      <c r="B20" s="993"/>
      <c r="C20" s="993"/>
      <c r="D20" s="993"/>
      <c r="E20" s="993"/>
      <c r="F20" s="993"/>
      <c r="G20" s="993"/>
      <c r="H20" s="993"/>
      <c r="I20" s="993"/>
      <c r="J20" s="993"/>
      <c r="K20" s="993"/>
    </row>
    <row r="21" spans="3:11" ht="12.75">
      <c r="C21" s="115"/>
      <c r="D21" s="115"/>
      <c r="E21" s="115"/>
      <c r="F21" s="115"/>
      <c r="G21" s="115"/>
      <c r="H21" s="115"/>
      <c r="I21" s="115"/>
      <c r="J21" s="115"/>
      <c r="K21" s="115"/>
    </row>
    <row r="22" spans="1:11" ht="12.75">
      <c r="A22" s="3" t="s">
        <v>51</v>
      </c>
      <c r="B22" s="994"/>
      <c r="C22" s="995"/>
      <c r="D22" s="995"/>
      <c r="E22" s="995"/>
      <c r="F22" s="995"/>
      <c r="G22" s="995"/>
      <c r="H22" s="996"/>
      <c r="I22" s="117" t="s">
        <v>22</v>
      </c>
      <c r="J22" s="117" t="s">
        <v>23</v>
      </c>
      <c r="K22" s="117" t="s">
        <v>924</v>
      </c>
    </row>
    <row r="23" spans="1:11" ht="12.75" customHeight="1">
      <c r="A23" s="3" t="s">
        <v>51</v>
      </c>
      <c r="B23" s="118" t="s">
        <v>24</v>
      </c>
      <c r="C23" s="784" t="s">
        <v>25</v>
      </c>
      <c r="D23" s="784"/>
      <c r="E23" s="784"/>
      <c r="F23" s="784"/>
      <c r="G23" s="784"/>
      <c r="H23" s="785"/>
      <c r="I23" s="758">
        <v>190</v>
      </c>
      <c r="J23" s="758">
        <f>118+31</f>
        <v>149</v>
      </c>
      <c r="K23" s="758">
        <f>I23+J23</f>
        <v>339</v>
      </c>
    </row>
    <row r="24" spans="1:11" ht="12.75" customHeight="1">
      <c r="A24" s="3" t="s">
        <v>51</v>
      </c>
      <c r="B24" s="118" t="s">
        <v>26</v>
      </c>
      <c r="C24" s="784" t="s">
        <v>27</v>
      </c>
      <c r="D24" s="784"/>
      <c r="E24" s="784"/>
      <c r="F24" s="784"/>
      <c r="G24" s="784"/>
      <c r="H24" s="785"/>
      <c r="I24" s="758">
        <v>20</v>
      </c>
      <c r="J24" s="758">
        <f>9+1</f>
        <v>10</v>
      </c>
      <c r="K24" s="758">
        <f aca="true" t="shared" si="0" ref="K24:K32">I24+J24</f>
        <v>30</v>
      </c>
    </row>
    <row r="25" spans="1:11" ht="12.75" customHeight="1">
      <c r="A25" s="3" t="s">
        <v>51</v>
      </c>
      <c r="B25" s="118" t="s">
        <v>28</v>
      </c>
      <c r="C25" s="784" t="s">
        <v>29</v>
      </c>
      <c r="D25" s="784"/>
      <c r="E25" s="784"/>
      <c r="F25" s="784"/>
      <c r="G25" s="784"/>
      <c r="H25" s="785"/>
      <c r="I25" s="758">
        <v>77</v>
      </c>
      <c r="J25" s="758">
        <f>73+14</f>
        <v>87</v>
      </c>
      <c r="K25" s="758">
        <f t="shared" si="0"/>
        <v>164</v>
      </c>
    </row>
    <row r="26" spans="1:11" ht="12.75" customHeight="1">
      <c r="A26" s="3" t="s">
        <v>51</v>
      </c>
      <c r="B26" s="118" t="s">
        <v>30</v>
      </c>
      <c r="C26" s="784" t="s">
        <v>31</v>
      </c>
      <c r="D26" s="784"/>
      <c r="E26" s="784"/>
      <c r="F26" s="784"/>
      <c r="G26" s="784"/>
      <c r="H26" s="785"/>
      <c r="I26" s="758">
        <v>113</v>
      </c>
      <c r="J26" s="758">
        <f>45+17</f>
        <v>62</v>
      </c>
      <c r="K26" s="758">
        <f t="shared" si="0"/>
        <v>175</v>
      </c>
    </row>
    <row r="27" spans="1:11" ht="14.25" customHeight="1">
      <c r="A27" s="3" t="s">
        <v>51</v>
      </c>
      <c r="B27" s="118" t="s">
        <v>32</v>
      </c>
      <c r="C27" s="784" t="s">
        <v>33</v>
      </c>
      <c r="D27" s="784"/>
      <c r="E27" s="784"/>
      <c r="F27" s="784"/>
      <c r="G27" s="784"/>
      <c r="H27" s="785"/>
      <c r="I27" s="758">
        <v>5</v>
      </c>
      <c r="J27" s="758">
        <f>1+0</f>
        <v>1</v>
      </c>
      <c r="K27" s="758">
        <f t="shared" si="0"/>
        <v>6</v>
      </c>
    </row>
    <row r="28" spans="1:11" ht="25.5" customHeight="1">
      <c r="A28" s="3" t="s">
        <v>51</v>
      </c>
      <c r="B28" s="119" t="s">
        <v>34</v>
      </c>
      <c r="C28" s="784" t="s">
        <v>35</v>
      </c>
      <c r="D28" s="784"/>
      <c r="E28" s="784"/>
      <c r="F28" s="784"/>
      <c r="G28" s="784"/>
      <c r="H28" s="785"/>
      <c r="I28" s="758">
        <v>147</v>
      </c>
      <c r="J28" s="758">
        <f>36+4</f>
        <v>40</v>
      </c>
      <c r="K28" s="758">
        <f t="shared" si="0"/>
        <v>187</v>
      </c>
    </row>
    <row r="29" spans="1:11" ht="26.25" customHeight="1">
      <c r="A29" s="3" t="s">
        <v>51</v>
      </c>
      <c r="B29" s="119" t="s">
        <v>36</v>
      </c>
      <c r="C29" s="784" t="s">
        <v>37</v>
      </c>
      <c r="D29" s="784"/>
      <c r="E29" s="784"/>
      <c r="F29" s="784"/>
      <c r="G29" s="784"/>
      <c r="H29" s="785"/>
      <c r="I29" s="758">
        <v>41</v>
      </c>
      <c r="J29" s="758">
        <f>59+18</f>
        <v>77</v>
      </c>
      <c r="K29" s="758">
        <f t="shared" si="0"/>
        <v>118</v>
      </c>
    </row>
    <row r="30" spans="1:11" ht="12.75" customHeight="1">
      <c r="A30" s="3" t="s">
        <v>51</v>
      </c>
      <c r="B30" s="118" t="s">
        <v>38</v>
      </c>
      <c r="C30" s="784" t="s">
        <v>39</v>
      </c>
      <c r="D30" s="784"/>
      <c r="E30" s="784"/>
      <c r="F30" s="784"/>
      <c r="G30" s="784"/>
      <c r="H30" s="785"/>
      <c r="I30" s="758">
        <v>2</v>
      </c>
      <c r="J30" s="758">
        <f>21+9</f>
        <v>30</v>
      </c>
      <c r="K30" s="758">
        <f t="shared" si="0"/>
        <v>32</v>
      </c>
    </row>
    <row r="31" spans="1:11" ht="25.5" customHeight="1">
      <c r="A31" s="3" t="s">
        <v>51</v>
      </c>
      <c r="B31" s="118" t="s">
        <v>40</v>
      </c>
      <c r="C31" s="784" t="s">
        <v>1085</v>
      </c>
      <c r="D31" s="784"/>
      <c r="E31" s="784"/>
      <c r="F31" s="784"/>
      <c r="G31" s="784"/>
      <c r="H31" s="785"/>
      <c r="I31" s="758">
        <v>0</v>
      </c>
      <c r="J31" s="758">
        <f>2+0</f>
        <v>2</v>
      </c>
      <c r="K31" s="758">
        <f t="shared" si="0"/>
        <v>2</v>
      </c>
    </row>
    <row r="32" spans="1:11" ht="25.5" customHeight="1">
      <c r="A32" s="3" t="s">
        <v>51</v>
      </c>
      <c r="B32" s="164" t="s">
        <v>70</v>
      </c>
      <c r="C32" s="835" t="s">
        <v>828</v>
      </c>
      <c r="D32" s="835"/>
      <c r="E32" s="835"/>
      <c r="F32" s="835"/>
      <c r="G32" s="835"/>
      <c r="H32" s="835"/>
      <c r="I32" s="758">
        <v>0</v>
      </c>
      <c r="J32" s="758">
        <v>0</v>
      </c>
      <c r="K32" s="758">
        <f t="shared" si="0"/>
        <v>0</v>
      </c>
    </row>
    <row r="34" spans="1:11" ht="12.75">
      <c r="A34" s="3" t="s">
        <v>52</v>
      </c>
      <c r="B34" s="988" t="s">
        <v>54</v>
      </c>
      <c r="C34" s="837"/>
      <c r="D34" s="837"/>
      <c r="E34" s="837"/>
      <c r="F34" s="837"/>
      <c r="G34" s="837"/>
      <c r="H34" s="837"/>
      <c r="I34" s="837"/>
      <c r="J34" s="837"/>
      <c r="K34" s="837"/>
    </row>
    <row r="35" spans="2:11" ht="64.5" customHeight="1">
      <c r="B35" s="774" t="s">
        <v>1134</v>
      </c>
      <c r="C35" s="774"/>
      <c r="D35" s="774"/>
      <c r="E35" s="774"/>
      <c r="F35" s="774"/>
      <c r="G35" s="774"/>
      <c r="H35" s="774"/>
      <c r="I35" s="774"/>
      <c r="J35" s="774"/>
      <c r="K35" s="774"/>
    </row>
    <row r="36" spans="2:11" ht="12.75">
      <c r="B36" s="7"/>
      <c r="C36" s="7"/>
      <c r="D36" s="7"/>
      <c r="E36" s="7"/>
      <c r="F36" s="7"/>
      <c r="G36" s="7"/>
      <c r="H36" s="7"/>
      <c r="I36" s="7"/>
      <c r="J36" s="7"/>
      <c r="K36" s="7"/>
    </row>
    <row r="37" spans="1:11" s="157" customFormat="1" ht="12.75">
      <c r="A37" s="634" t="s">
        <v>52</v>
      </c>
      <c r="B37" s="987" t="s">
        <v>1135</v>
      </c>
      <c r="C37" s="987"/>
      <c r="D37" s="987"/>
      <c r="E37" s="987"/>
      <c r="F37" s="987"/>
      <c r="G37" s="165">
        <v>11</v>
      </c>
      <c r="H37" s="166" t="s">
        <v>71</v>
      </c>
      <c r="I37" s="186" t="s">
        <v>829</v>
      </c>
      <c r="J37" s="187">
        <v>2742.67</v>
      </c>
      <c r="K37" s="186" t="s">
        <v>830</v>
      </c>
    </row>
    <row r="38" spans="9:11" s="157" customFormat="1" ht="12.75">
      <c r="I38" s="188" t="s">
        <v>831</v>
      </c>
      <c r="J38" s="187">
        <v>239.67</v>
      </c>
      <c r="K38" s="186" t="s">
        <v>72</v>
      </c>
    </row>
    <row r="39" spans="1:11" ht="16.5" customHeight="1">
      <c r="A39" s="3" t="s">
        <v>53</v>
      </c>
      <c r="B39" s="988" t="s">
        <v>41</v>
      </c>
      <c r="C39" s="837"/>
      <c r="D39" s="837"/>
      <c r="E39" s="837"/>
      <c r="F39" s="837"/>
      <c r="G39" s="837"/>
      <c r="H39" s="837"/>
      <c r="I39" s="837"/>
      <c r="J39" s="837"/>
      <c r="K39" s="837"/>
    </row>
    <row r="40" spans="1:11" ht="27" customHeight="1">
      <c r="A40" s="3"/>
      <c r="B40" s="838" t="s">
        <v>1136</v>
      </c>
      <c r="C40" s="774"/>
      <c r="D40" s="774"/>
      <c r="E40" s="774"/>
      <c r="F40" s="774"/>
      <c r="G40" s="774"/>
      <c r="H40" s="774"/>
      <c r="I40" s="774"/>
      <c r="J40" s="774"/>
      <c r="K40" s="774"/>
    </row>
    <row r="41" spans="1:11" ht="115.5" customHeight="1">
      <c r="A41" s="3"/>
      <c r="B41" s="989" t="s">
        <v>589</v>
      </c>
      <c r="C41" s="774"/>
      <c r="D41" s="774"/>
      <c r="E41" s="774"/>
      <c r="F41" s="774"/>
      <c r="G41" s="774"/>
      <c r="H41" s="774"/>
      <c r="I41" s="774"/>
      <c r="J41" s="774"/>
      <c r="K41" s="774"/>
    </row>
    <row r="42" spans="1:11" ht="93" customHeight="1">
      <c r="A42" s="3"/>
      <c r="B42" s="989" t="s">
        <v>590</v>
      </c>
      <c r="C42" s="838"/>
      <c r="D42" s="838"/>
      <c r="E42" s="838"/>
      <c r="F42" s="838"/>
      <c r="G42" s="838"/>
      <c r="H42" s="838"/>
      <c r="I42" s="838"/>
      <c r="J42" s="838"/>
      <c r="K42" s="838"/>
    </row>
    <row r="43" spans="1:11" ht="68.25" customHeight="1">
      <c r="A43" s="3"/>
      <c r="B43" s="838" t="s">
        <v>1137</v>
      </c>
      <c r="C43" s="774"/>
      <c r="D43" s="774"/>
      <c r="E43" s="774"/>
      <c r="F43" s="774"/>
      <c r="G43" s="774"/>
      <c r="H43" s="774"/>
      <c r="I43" s="774"/>
      <c r="J43" s="774"/>
      <c r="K43" s="774"/>
    </row>
    <row r="44" spans="1:11" ht="12.75">
      <c r="A44" s="3"/>
      <c r="B44" s="121"/>
      <c r="C44" s="121"/>
      <c r="D44" s="121"/>
      <c r="E44" s="121"/>
      <c r="F44" s="121"/>
      <c r="G44" s="121"/>
      <c r="H44" s="121"/>
      <c r="I44" s="121"/>
      <c r="J44" s="121"/>
      <c r="K44" s="121"/>
    </row>
    <row r="45" spans="1:11" ht="12.75">
      <c r="A45" s="3" t="s">
        <v>53</v>
      </c>
      <c r="B45" s="990" t="s">
        <v>1116</v>
      </c>
      <c r="C45" s="884"/>
      <c r="D45" s="884"/>
      <c r="E45" s="884"/>
      <c r="F45" s="884"/>
      <c r="G45" s="884"/>
      <c r="H45" s="884"/>
      <c r="I45" s="884"/>
      <c r="J45" s="884"/>
      <c r="K45" s="884"/>
    </row>
    <row r="47" spans="1:11" ht="12.75">
      <c r="A47" s="3" t="s">
        <v>53</v>
      </c>
      <c r="B47" s="991" t="s">
        <v>1117</v>
      </c>
      <c r="C47" s="991"/>
      <c r="D47" s="991"/>
      <c r="E47" s="991"/>
      <c r="F47" s="991"/>
      <c r="G47" s="991"/>
      <c r="H47" s="991"/>
      <c r="I47" s="991"/>
      <c r="J47" s="991"/>
      <c r="K47" s="991"/>
    </row>
    <row r="48" spans="1:11" ht="12.75">
      <c r="A48" s="3" t="s">
        <v>53</v>
      </c>
      <c r="B48" s="986" t="s">
        <v>42</v>
      </c>
      <c r="C48" s="986"/>
      <c r="D48" s="120" t="s">
        <v>43</v>
      </c>
      <c r="E48" s="120" t="s">
        <v>44</v>
      </c>
      <c r="F48" s="120" t="s">
        <v>45</v>
      </c>
      <c r="G48" s="120" t="s">
        <v>46</v>
      </c>
      <c r="H48" s="120" t="s">
        <v>47</v>
      </c>
      <c r="I48" s="120" t="s">
        <v>48</v>
      </c>
      <c r="J48" s="120" t="s">
        <v>49</v>
      </c>
      <c r="K48" s="120" t="s">
        <v>924</v>
      </c>
    </row>
    <row r="49" spans="1:11" ht="12.75">
      <c r="A49" s="3" t="s">
        <v>53</v>
      </c>
      <c r="B49" s="986"/>
      <c r="C49" s="986"/>
      <c r="D49" s="511">
        <v>91</v>
      </c>
      <c r="E49" s="511">
        <v>201</v>
      </c>
      <c r="F49" s="511">
        <v>135</v>
      </c>
      <c r="G49" s="511">
        <v>78</v>
      </c>
      <c r="H49" s="511">
        <v>23</v>
      </c>
      <c r="I49" s="511">
        <v>18</v>
      </c>
      <c r="J49" s="511">
        <v>5</v>
      </c>
      <c r="K49" s="511">
        <f>SUM(D49:J49)</f>
        <v>551</v>
      </c>
    </row>
    <row r="50" spans="2:3" ht="12.75">
      <c r="B50" s="985"/>
      <c r="C50" s="985"/>
    </row>
    <row r="51" spans="1:11" ht="12.75">
      <c r="A51" s="3" t="s">
        <v>53</v>
      </c>
      <c r="B51" s="986" t="s">
        <v>50</v>
      </c>
      <c r="C51" s="986"/>
      <c r="D51" s="120" t="s">
        <v>43</v>
      </c>
      <c r="E51" s="120" t="s">
        <v>44</v>
      </c>
      <c r="F51" s="120" t="s">
        <v>45</v>
      </c>
      <c r="G51" s="120" t="s">
        <v>46</v>
      </c>
      <c r="H51" s="120" t="s">
        <v>47</v>
      </c>
      <c r="I51" s="120" t="s">
        <v>48</v>
      </c>
      <c r="J51" s="120" t="s">
        <v>49</v>
      </c>
      <c r="K51" s="120" t="s">
        <v>924</v>
      </c>
    </row>
    <row r="52" spans="1:11" ht="12.75">
      <c r="A52" s="3" t="s">
        <v>53</v>
      </c>
      <c r="B52" s="986"/>
      <c r="C52" s="986"/>
      <c r="D52" s="511">
        <v>28</v>
      </c>
      <c r="E52" s="511">
        <v>70</v>
      </c>
      <c r="F52" s="511">
        <v>33</v>
      </c>
      <c r="G52" s="511">
        <v>4</v>
      </c>
      <c r="H52" s="511">
        <v>7</v>
      </c>
      <c r="I52" s="511">
        <v>0</v>
      </c>
      <c r="J52" s="511">
        <v>0</v>
      </c>
      <c r="K52" s="511">
        <f>SUM(D52:J52)</f>
        <v>142</v>
      </c>
    </row>
  </sheetData>
  <sheetProtection/>
  <mergeCells count="41">
    <mergeCell ref="C10:I10"/>
    <mergeCell ref="C25:H25"/>
    <mergeCell ref="B16:K16"/>
    <mergeCell ref="B17:K17"/>
    <mergeCell ref="C7:I7"/>
    <mergeCell ref="C8:I8"/>
    <mergeCell ref="A1:K1"/>
    <mergeCell ref="B3:K3"/>
    <mergeCell ref="B4:K4"/>
    <mergeCell ref="C6:I6"/>
    <mergeCell ref="C9:I9"/>
    <mergeCell ref="C27:H27"/>
    <mergeCell ref="C28:H28"/>
    <mergeCell ref="B20:K20"/>
    <mergeCell ref="B22:H22"/>
    <mergeCell ref="B42:K42"/>
    <mergeCell ref="C11:I11"/>
    <mergeCell ref="C12:I12"/>
    <mergeCell ref="B14:K14"/>
    <mergeCell ref="B15:K15"/>
    <mergeCell ref="C24:H24"/>
    <mergeCell ref="B43:K43"/>
    <mergeCell ref="B45:K45"/>
    <mergeCell ref="B47:K47"/>
    <mergeCell ref="B48:C49"/>
    <mergeCell ref="B18:K18"/>
    <mergeCell ref="B19:K19"/>
    <mergeCell ref="B34:K34"/>
    <mergeCell ref="B35:K35"/>
    <mergeCell ref="C23:H23"/>
    <mergeCell ref="C26:H26"/>
    <mergeCell ref="B50:C50"/>
    <mergeCell ref="C29:H29"/>
    <mergeCell ref="C30:H30"/>
    <mergeCell ref="C31:H31"/>
    <mergeCell ref="C32:H32"/>
    <mergeCell ref="B51:C52"/>
    <mergeCell ref="B37:F37"/>
    <mergeCell ref="B39:K39"/>
    <mergeCell ref="B40:K40"/>
    <mergeCell ref="B41:K41"/>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27.xml><?xml version="1.0" encoding="utf-8"?>
<worksheet xmlns="http://schemas.openxmlformats.org/spreadsheetml/2006/main" xmlns:r="http://schemas.openxmlformats.org/officeDocument/2006/relationships">
  <sheetPr codeName="Sheet27">
    <tabColor rgb="FF0070C0"/>
  </sheetPr>
  <dimension ref="A1:K52"/>
  <sheetViews>
    <sheetView zoomScalePageLayoutView="0" workbookViewId="0" topLeftCell="A1">
      <selection activeCell="M1" sqref="M1"/>
    </sheetView>
  </sheetViews>
  <sheetFormatPr defaultColWidth="9.140625" defaultRowHeight="12.75"/>
  <cols>
    <col min="1" max="2" width="3.8515625" style="0" customWidth="1"/>
    <col min="3" max="3" width="10.7109375" style="0" customWidth="1"/>
    <col min="4" max="11" width="9.00390625" style="0" customWidth="1"/>
  </cols>
  <sheetData>
    <row r="1" spans="1:11" ht="18">
      <c r="A1" s="772" t="s">
        <v>21</v>
      </c>
      <c r="B1" s="772"/>
      <c r="C1" s="772"/>
      <c r="D1" s="772"/>
      <c r="E1" s="772"/>
      <c r="F1" s="772"/>
      <c r="G1" s="772"/>
      <c r="H1" s="772"/>
      <c r="I1" s="772"/>
      <c r="J1" s="772"/>
      <c r="K1" s="772"/>
    </row>
    <row r="3" spans="1:11" ht="38.25" customHeight="1">
      <c r="A3" s="3" t="s">
        <v>51</v>
      </c>
      <c r="B3" s="1000" t="s">
        <v>1133</v>
      </c>
      <c r="C3" s="1001"/>
      <c r="D3" s="1001"/>
      <c r="E3" s="1001"/>
      <c r="F3" s="1001"/>
      <c r="G3" s="1001"/>
      <c r="H3" s="1001"/>
      <c r="I3" s="1001"/>
      <c r="J3" s="1001"/>
      <c r="K3" s="1001"/>
    </row>
    <row r="4" spans="2:11" ht="66" customHeight="1">
      <c r="B4" s="997" t="s">
        <v>614</v>
      </c>
      <c r="C4" s="997"/>
      <c r="D4" s="997"/>
      <c r="E4" s="997"/>
      <c r="F4" s="997"/>
      <c r="G4" s="997"/>
      <c r="H4" s="997"/>
      <c r="I4" s="997"/>
      <c r="J4" s="997"/>
      <c r="K4" s="997"/>
    </row>
    <row r="5" spans="2:11" s="180" customFormat="1" ht="12.75">
      <c r="B5" s="181"/>
      <c r="C5" s="182"/>
      <c r="D5" s="179"/>
      <c r="E5" s="179"/>
      <c r="F5" s="179"/>
      <c r="G5" s="179"/>
      <c r="H5" s="179"/>
      <c r="I5" s="183"/>
      <c r="J5" s="181" t="s">
        <v>820</v>
      </c>
      <c r="K5" s="181" t="s">
        <v>821</v>
      </c>
    </row>
    <row r="6" spans="2:11" s="177" customFormat="1" ht="55.5" customHeight="1">
      <c r="B6" s="178"/>
      <c r="C6" s="997" t="s">
        <v>813</v>
      </c>
      <c r="D6" s="997"/>
      <c r="E6" s="997"/>
      <c r="F6" s="997"/>
      <c r="G6" s="997"/>
      <c r="H6" s="997"/>
      <c r="I6" s="997"/>
      <c r="J6" s="184" t="s">
        <v>822</v>
      </c>
      <c r="K6" s="184" t="s">
        <v>823</v>
      </c>
    </row>
    <row r="7" spans="2:11" s="177" customFormat="1" ht="46.5" customHeight="1">
      <c r="B7" s="178"/>
      <c r="C7" s="997" t="s">
        <v>814</v>
      </c>
      <c r="D7" s="997"/>
      <c r="E7" s="997"/>
      <c r="F7" s="997"/>
      <c r="G7" s="997"/>
      <c r="H7" s="997"/>
      <c r="I7" s="997"/>
      <c r="J7" s="184" t="s">
        <v>822</v>
      </c>
      <c r="K7" s="184" t="s">
        <v>161</v>
      </c>
    </row>
    <row r="8" spans="2:11" s="177" customFormat="1" ht="24.75" customHeight="1">
      <c r="B8" s="178"/>
      <c r="C8" s="997" t="s">
        <v>815</v>
      </c>
      <c r="D8" s="997"/>
      <c r="E8" s="997"/>
      <c r="F8" s="997"/>
      <c r="G8" s="997"/>
      <c r="H8" s="997"/>
      <c r="I8" s="997"/>
      <c r="J8" s="184" t="s">
        <v>822</v>
      </c>
      <c r="K8" s="184" t="s">
        <v>824</v>
      </c>
    </row>
    <row r="9" spans="2:11" s="177" customFormat="1" ht="25.5" customHeight="1">
      <c r="B9" s="178"/>
      <c r="C9" s="997" t="s">
        <v>816</v>
      </c>
      <c r="D9" s="997"/>
      <c r="E9" s="997"/>
      <c r="F9" s="997"/>
      <c r="G9" s="997"/>
      <c r="H9" s="997"/>
      <c r="I9" s="997"/>
      <c r="J9" s="184" t="s">
        <v>822</v>
      </c>
      <c r="K9" s="184" t="s">
        <v>822</v>
      </c>
    </row>
    <row r="10" spans="2:11" s="177" customFormat="1" ht="12.75">
      <c r="B10" s="178"/>
      <c r="C10" s="997" t="s">
        <v>817</v>
      </c>
      <c r="D10" s="997"/>
      <c r="E10" s="997"/>
      <c r="F10" s="997"/>
      <c r="G10" s="997"/>
      <c r="H10" s="997"/>
      <c r="I10" s="997"/>
      <c r="J10" s="184" t="s">
        <v>824</v>
      </c>
      <c r="K10" s="184" t="s">
        <v>822</v>
      </c>
    </row>
    <row r="11" spans="2:11" s="177" customFormat="1" ht="12.75">
      <c r="B11" s="178"/>
      <c r="C11" s="997" t="s">
        <v>818</v>
      </c>
      <c r="D11" s="997"/>
      <c r="E11" s="997"/>
      <c r="F11" s="997"/>
      <c r="G11" s="997"/>
      <c r="H11" s="997"/>
      <c r="I11" s="997"/>
      <c r="J11" s="184" t="s">
        <v>822</v>
      </c>
      <c r="K11" s="184" t="s">
        <v>822</v>
      </c>
    </row>
    <row r="12" spans="2:11" s="177" customFormat="1" ht="12.75">
      <c r="B12" s="178"/>
      <c r="C12" s="997" t="s">
        <v>819</v>
      </c>
      <c r="D12" s="997"/>
      <c r="E12" s="997"/>
      <c r="F12" s="997"/>
      <c r="G12" s="997"/>
      <c r="H12" s="997"/>
      <c r="I12" s="997"/>
      <c r="J12" s="184" t="s">
        <v>822</v>
      </c>
      <c r="K12" s="184" t="s">
        <v>824</v>
      </c>
    </row>
    <row r="13" spans="2:11" ht="12.75" customHeight="1">
      <c r="B13" s="122"/>
      <c r="C13" s="122"/>
      <c r="D13" s="122"/>
      <c r="E13" s="122"/>
      <c r="F13" s="122"/>
      <c r="G13" s="122"/>
      <c r="H13" s="122"/>
      <c r="I13" s="122"/>
      <c r="J13" s="122"/>
      <c r="K13" s="122"/>
    </row>
    <row r="14" spans="2:11" s="185" customFormat="1" ht="25.5" customHeight="1">
      <c r="B14" s="998" t="s">
        <v>825</v>
      </c>
      <c r="C14" s="999"/>
      <c r="D14" s="999"/>
      <c r="E14" s="999"/>
      <c r="F14" s="999"/>
      <c r="G14" s="999"/>
      <c r="H14" s="999"/>
      <c r="I14" s="999"/>
      <c r="J14" s="999"/>
      <c r="K14" s="999"/>
    </row>
    <row r="15" spans="2:11" s="185" customFormat="1" ht="49.5" customHeight="1">
      <c r="B15" s="998" t="s">
        <v>826</v>
      </c>
      <c r="C15" s="999"/>
      <c r="D15" s="999"/>
      <c r="E15" s="999"/>
      <c r="F15" s="999"/>
      <c r="G15" s="999"/>
      <c r="H15" s="999"/>
      <c r="I15" s="999"/>
      <c r="J15" s="999"/>
      <c r="K15" s="999"/>
    </row>
    <row r="16" spans="2:11" ht="25.5" customHeight="1">
      <c r="B16" s="992" t="s">
        <v>827</v>
      </c>
      <c r="C16" s="993"/>
      <c r="D16" s="993"/>
      <c r="E16" s="993"/>
      <c r="F16" s="993"/>
      <c r="G16" s="993"/>
      <c r="H16" s="993"/>
      <c r="I16" s="993"/>
      <c r="J16" s="993"/>
      <c r="K16" s="993"/>
    </row>
    <row r="17" spans="2:11" ht="37.5" customHeight="1">
      <c r="B17" s="992" t="s">
        <v>556</v>
      </c>
      <c r="C17" s="993"/>
      <c r="D17" s="993"/>
      <c r="E17" s="993"/>
      <c r="F17" s="993"/>
      <c r="G17" s="993"/>
      <c r="H17" s="993"/>
      <c r="I17" s="993"/>
      <c r="J17" s="993"/>
      <c r="K17" s="993"/>
    </row>
    <row r="18" spans="2:11" ht="36.75" customHeight="1">
      <c r="B18" s="992" t="s">
        <v>557</v>
      </c>
      <c r="C18" s="993"/>
      <c r="D18" s="993"/>
      <c r="E18" s="993"/>
      <c r="F18" s="993"/>
      <c r="G18" s="993"/>
      <c r="H18" s="993"/>
      <c r="I18" s="993"/>
      <c r="J18" s="993"/>
      <c r="K18" s="993"/>
    </row>
    <row r="19" spans="2:11" ht="12.75" customHeight="1">
      <c r="B19" s="992" t="s">
        <v>558</v>
      </c>
      <c r="C19" s="993"/>
      <c r="D19" s="993"/>
      <c r="E19" s="993"/>
      <c r="F19" s="993"/>
      <c r="G19" s="993"/>
      <c r="H19" s="993"/>
      <c r="I19" s="993"/>
      <c r="J19" s="993"/>
      <c r="K19" s="993"/>
    </row>
    <row r="20" spans="2:11" ht="12.75" customHeight="1">
      <c r="B20" s="993"/>
      <c r="C20" s="993"/>
      <c r="D20" s="993"/>
      <c r="E20" s="993"/>
      <c r="F20" s="993"/>
      <c r="G20" s="993"/>
      <c r="H20" s="993"/>
      <c r="I20" s="993"/>
      <c r="J20" s="993"/>
      <c r="K20" s="993"/>
    </row>
    <row r="21" spans="3:11" ht="12.75">
      <c r="C21" s="115"/>
      <c r="D21" s="115"/>
      <c r="E21" s="115"/>
      <c r="F21" s="115"/>
      <c r="G21" s="115"/>
      <c r="H21" s="115"/>
      <c r="I21" s="115"/>
      <c r="J21" s="115"/>
      <c r="K21" s="115"/>
    </row>
    <row r="22" spans="1:11" ht="12.75">
      <c r="A22" s="3" t="s">
        <v>51</v>
      </c>
      <c r="B22" s="994"/>
      <c r="C22" s="995"/>
      <c r="D22" s="995"/>
      <c r="E22" s="995"/>
      <c r="F22" s="995"/>
      <c r="G22" s="995"/>
      <c r="H22" s="996"/>
      <c r="I22" s="117" t="s">
        <v>22</v>
      </c>
      <c r="J22" s="117" t="s">
        <v>23</v>
      </c>
      <c r="K22" s="117" t="s">
        <v>924</v>
      </c>
    </row>
    <row r="23" spans="1:11" ht="12.75">
      <c r="A23" s="3" t="s">
        <v>51</v>
      </c>
      <c r="B23" s="118" t="s">
        <v>24</v>
      </c>
      <c r="C23" s="784" t="s">
        <v>25</v>
      </c>
      <c r="D23" s="784"/>
      <c r="E23" s="784"/>
      <c r="F23" s="784"/>
      <c r="G23" s="784"/>
      <c r="H23" s="785"/>
      <c r="I23" s="512">
        <v>4</v>
      </c>
      <c r="J23" s="514">
        <v>60</v>
      </c>
      <c r="K23" s="295">
        <f>SUM(I23:J23)</f>
        <v>64</v>
      </c>
    </row>
    <row r="24" spans="1:11" ht="12.75">
      <c r="A24" s="3" t="s">
        <v>51</v>
      </c>
      <c r="B24" s="118" t="s">
        <v>26</v>
      </c>
      <c r="C24" s="784" t="s">
        <v>27</v>
      </c>
      <c r="D24" s="784"/>
      <c r="E24" s="784"/>
      <c r="F24" s="784"/>
      <c r="G24" s="784"/>
      <c r="H24" s="785"/>
      <c r="I24" s="512">
        <v>1</v>
      </c>
      <c r="J24" s="514">
        <v>3</v>
      </c>
      <c r="K24" s="295">
        <f aca="true" t="shared" si="0" ref="K24:K32">SUM(I24:J24)</f>
        <v>4</v>
      </c>
    </row>
    <row r="25" spans="1:11" ht="12.75">
      <c r="A25" s="3" t="s">
        <v>51</v>
      </c>
      <c r="B25" s="118" t="s">
        <v>28</v>
      </c>
      <c r="C25" s="784" t="s">
        <v>29</v>
      </c>
      <c r="D25" s="784"/>
      <c r="E25" s="784"/>
      <c r="F25" s="784"/>
      <c r="G25" s="784"/>
      <c r="H25" s="785"/>
      <c r="I25" s="512">
        <v>2</v>
      </c>
      <c r="J25" s="514">
        <v>41</v>
      </c>
      <c r="K25" s="295">
        <f t="shared" si="0"/>
        <v>43</v>
      </c>
    </row>
    <row r="26" spans="1:11" ht="12.75">
      <c r="A26" s="3" t="s">
        <v>51</v>
      </c>
      <c r="B26" s="118" t="s">
        <v>30</v>
      </c>
      <c r="C26" s="784" t="s">
        <v>31</v>
      </c>
      <c r="D26" s="784"/>
      <c r="E26" s="784"/>
      <c r="F26" s="784"/>
      <c r="G26" s="784"/>
      <c r="H26" s="785"/>
      <c r="I26" s="512">
        <v>2</v>
      </c>
      <c r="J26" s="514">
        <v>23</v>
      </c>
      <c r="K26" s="295">
        <f t="shared" si="0"/>
        <v>25</v>
      </c>
    </row>
    <row r="27" spans="1:11" ht="14.25" customHeight="1">
      <c r="A27" s="3" t="s">
        <v>51</v>
      </c>
      <c r="B27" s="118" t="s">
        <v>32</v>
      </c>
      <c r="C27" s="784" t="s">
        <v>33</v>
      </c>
      <c r="D27" s="784"/>
      <c r="E27" s="784"/>
      <c r="F27" s="784"/>
      <c r="G27" s="784"/>
      <c r="H27" s="785"/>
      <c r="I27" s="512">
        <v>0</v>
      </c>
      <c r="J27" s="514">
        <v>0</v>
      </c>
      <c r="K27" s="295">
        <f t="shared" si="0"/>
        <v>0</v>
      </c>
    </row>
    <row r="28" spans="1:11" ht="25.5" customHeight="1">
      <c r="A28" s="3" t="s">
        <v>51</v>
      </c>
      <c r="B28" s="119" t="s">
        <v>34</v>
      </c>
      <c r="C28" s="784" t="s">
        <v>35</v>
      </c>
      <c r="D28" s="784"/>
      <c r="E28" s="784"/>
      <c r="F28" s="784"/>
      <c r="G28" s="784"/>
      <c r="H28" s="785"/>
      <c r="I28" s="512">
        <v>2</v>
      </c>
      <c r="J28" s="514">
        <v>34</v>
      </c>
      <c r="K28" s="295">
        <f t="shared" si="0"/>
        <v>36</v>
      </c>
    </row>
    <row r="29" spans="1:11" ht="26.25" customHeight="1">
      <c r="A29" s="3" t="s">
        <v>51</v>
      </c>
      <c r="B29" s="119" t="s">
        <v>36</v>
      </c>
      <c r="C29" s="784" t="s">
        <v>37</v>
      </c>
      <c r="D29" s="784"/>
      <c r="E29" s="784"/>
      <c r="F29" s="784"/>
      <c r="G29" s="784"/>
      <c r="H29" s="785"/>
      <c r="I29" s="512">
        <v>2</v>
      </c>
      <c r="J29" s="514">
        <v>73</v>
      </c>
      <c r="K29" s="295">
        <f t="shared" si="0"/>
        <v>75</v>
      </c>
    </row>
    <row r="30" spans="1:11" ht="12.75">
      <c r="A30" s="3" t="s">
        <v>51</v>
      </c>
      <c r="B30" s="118" t="s">
        <v>38</v>
      </c>
      <c r="C30" s="784" t="s">
        <v>39</v>
      </c>
      <c r="D30" s="784"/>
      <c r="E30" s="784"/>
      <c r="F30" s="784"/>
      <c r="G30" s="784"/>
      <c r="H30" s="785"/>
      <c r="I30" s="512">
        <v>0</v>
      </c>
      <c r="J30" s="514">
        <v>2</v>
      </c>
      <c r="K30" s="295">
        <f t="shared" si="0"/>
        <v>2</v>
      </c>
    </row>
    <row r="31" spans="1:11" ht="25.5" customHeight="1">
      <c r="A31" s="3" t="s">
        <v>51</v>
      </c>
      <c r="B31" s="118" t="s">
        <v>40</v>
      </c>
      <c r="C31" s="784" t="s">
        <v>1085</v>
      </c>
      <c r="D31" s="784"/>
      <c r="E31" s="784"/>
      <c r="F31" s="784"/>
      <c r="G31" s="784"/>
      <c r="H31" s="785"/>
      <c r="I31" s="512">
        <v>0</v>
      </c>
      <c r="J31" s="514"/>
      <c r="K31" s="295">
        <f t="shared" si="0"/>
        <v>0</v>
      </c>
    </row>
    <row r="32" spans="1:11" ht="25.5" customHeight="1">
      <c r="A32" s="3" t="s">
        <v>51</v>
      </c>
      <c r="B32" s="164" t="s">
        <v>70</v>
      </c>
      <c r="C32" s="835" t="s">
        <v>828</v>
      </c>
      <c r="D32" s="835"/>
      <c r="E32" s="835"/>
      <c r="F32" s="835"/>
      <c r="G32" s="835"/>
      <c r="H32" s="835"/>
      <c r="I32" s="512">
        <v>0</v>
      </c>
      <c r="J32" s="514"/>
      <c r="K32" s="295">
        <f t="shared" si="0"/>
        <v>0</v>
      </c>
    </row>
    <row r="34" spans="1:11" ht="12.75">
      <c r="A34" s="3" t="s">
        <v>52</v>
      </c>
      <c r="B34" s="988" t="s">
        <v>54</v>
      </c>
      <c r="C34" s="837"/>
      <c r="D34" s="837"/>
      <c r="E34" s="837"/>
      <c r="F34" s="837"/>
      <c r="G34" s="837"/>
      <c r="H34" s="837"/>
      <c r="I34" s="837"/>
      <c r="J34" s="837"/>
      <c r="K34" s="837"/>
    </row>
    <row r="35" spans="2:11" ht="64.5" customHeight="1">
      <c r="B35" s="774" t="s">
        <v>1134</v>
      </c>
      <c r="C35" s="774"/>
      <c r="D35" s="774"/>
      <c r="E35" s="774"/>
      <c r="F35" s="774"/>
      <c r="G35" s="774"/>
      <c r="H35" s="774"/>
      <c r="I35" s="774"/>
      <c r="J35" s="774"/>
      <c r="K35" s="774"/>
    </row>
    <row r="36" spans="2:11" ht="12.75">
      <c r="B36" s="7"/>
      <c r="C36" s="7"/>
      <c r="D36" s="7"/>
      <c r="E36" s="7"/>
      <c r="F36" s="7"/>
      <c r="G36" s="7"/>
      <c r="H36" s="7"/>
      <c r="I36" s="7"/>
      <c r="J36" s="7"/>
      <c r="K36" s="7"/>
    </row>
    <row r="37" spans="1:11" s="157" customFormat="1" ht="12.75">
      <c r="A37" s="634" t="s">
        <v>52</v>
      </c>
      <c r="B37" s="987" t="s">
        <v>1135</v>
      </c>
      <c r="C37" s="987"/>
      <c r="D37" s="987"/>
      <c r="E37" s="987"/>
      <c r="F37" s="987"/>
      <c r="G37" s="165">
        <v>10</v>
      </c>
      <c r="H37" s="166" t="s">
        <v>71</v>
      </c>
      <c r="I37" s="186" t="s">
        <v>829</v>
      </c>
      <c r="J37" s="187">
        <v>236.67</v>
      </c>
      <c r="K37" s="186" t="s">
        <v>830</v>
      </c>
    </row>
    <row r="38" spans="9:11" s="157" customFormat="1" ht="12.75">
      <c r="I38" s="188" t="s">
        <v>831</v>
      </c>
      <c r="J38" s="187">
        <v>24</v>
      </c>
      <c r="K38" s="186" t="s">
        <v>72</v>
      </c>
    </row>
    <row r="39" spans="1:11" ht="16.5" customHeight="1">
      <c r="A39" s="3" t="s">
        <v>53</v>
      </c>
      <c r="B39" s="988" t="s">
        <v>41</v>
      </c>
      <c r="C39" s="837"/>
      <c r="D39" s="837"/>
      <c r="E39" s="837"/>
      <c r="F39" s="837"/>
      <c r="G39" s="837"/>
      <c r="H39" s="837"/>
      <c r="I39" s="837"/>
      <c r="J39" s="837"/>
      <c r="K39" s="837"/>
    </row>
    <row r="40" spans="1:11" ht="27" customHeight="1">
      <c r="A40" s="3"/>
      <c r="B40" s="838" t="s">
        <v>1136</v>
      </c>
      <c r="C40" s="774"/>
      <c r="D40" s="774"/>
      <c r="E40" s="774"/>
      <c r="F40" s="774"/>
      <c r="G40" s="774"/>
      <c r="H40" s="774"/>
      <c r="I40" s="774"/>
      <c r="J40" s="774"/>
      <c r="K40" s="774"/>
    </row>
    <row r="41" spans="1:11" ht="115.5" customHeight="1">
      <c r="A41" s="3"/>
      <c r="B41" s="989" t="s">
        <v>589</v>
      </c>
      <c r="C41" s="774"/>
      <c r="D41" s="774"/>
      <c r="E41" s="774"/>
      <c r="F41" s="774"/>
      <c r="G41" s="774"/>
      <c r="H41" s="774"/>
      <c r="I41" s="774"/>
      <c r="J41" s="774"/>
      <c r="K41" s="774"/>
    </row>
    <row r="42" spans="1:11" ht="93" customHeight="1">
      <c r="A42" s="3"/>
      <c r="B42" s="989" t="s">
        <v>590</v>
      </c>
      <c r="C42" s="838"/>
      <c r="D42" s="838"/>
      <c r="E42" s="838"/>
      <c r="F42" s="838"/>
      <c r="G42" s="838"/>
      <c r="H42" s="838"/>
      <c r="I42" s="838"/>
      <c r="J42" s="838"/>
      <c r="K42" s="838"/>
    </row>
    <row r="43" spans="1:11" ht="68.25" customHeight="1">
      <c r="A43" s="3"/>
      <c r="B43" s="838" t="s">
        <v>1137</v>
      </c>
      <c r="C43" s="774"/>
      <c r="D43" s="774"/>
      <c r="E43" s="774"/>
      <c r="F43" s="774"/>
      <c r="G43" s="774"/>
      <c r="H43" s="774"/>
      <c r="I43" s="774"/>
      <c r="J43" s="774"/>
      <c r="K43" s="774"/>
    </row>
    <row r="44" spans="1:11" ht="12.75">
      <c r="A44" s="3"/>
      <c r="B44" s="121"/>
      <c r="C44" s="121"/>
      <c r="D44" s="121"/>
      <c r="E44" s="121"/>
      <c r="F44" s="121"/>
      <c r="G44" s="121"/>
      <c r="H44" s="121"/>
      <c r="I44" s="121"/>
      <c r="J44" s="121"/>
      <c r="K44" s="121"/>
    </row>
    <row r="45" spans="1:11" ht="12.75">
      <c r="A45" s="3" t="s">
        <v>53</v>
      </c>
      <c r="B45" s="990" t="s">
        <v>1116</v>
      </c>
      <c r="C45" s="884"/>
      <c r="D45" s="884"/>
      <c r="E45" s="884"/>
      <c r="F45" s="884"/>
      <c r="G45" s="884"/>
      <c r="H45" s="884"/>
      <c r="I45" s="884"/>
      <c r="J45" s="884"/>
      <c r="K45" s="884"/>
    </row>
    <row r="47" spans="1:11" ht="12.75">
      <c r="A47" s="3" t="s">
        <v>53</v>
      </c>
      <c r="B47" s="991" t="s">
        <v>1117</v>
      </c>
      <c r="C47" s="991"/>
      <c r="D47" s="991"/>
      <c r="E47" s="991"/>
      <c r="F47" s="991"/>
      <c r="G47" s="991"/>
      <c r="H47" s="991"/>
      <c r="I47" s="991"/>
      <c r="J47" s="991"/>
      <c r="K47" s="991"/>
    </row>
    <row r="48" spans="1:11" ht="12.75">
      <c r="A48" s="3" t="s">
        <v>53</v>
      </c>
      <c r="B48" s="986" t="s">
        <v>42</v>
      </c>
      <c r="C48" s="986"/>
      <c r="D48" s="120" t="s">
        <v>43</v>
      </c>
      <c r="E48" s="120" t="s">
        <v>44</v>
      </c>
      <c r="F48" s="120" t="s">
        <v>45</v>
      </c>
      <c r="G48" s="120" t="s">
        <v>46</v>
      </c>
      <c r="H48" s="120" t="s">
        <v>47</v>
      </c>
      <c r="I48" s="120" t="s">
        <v>48</v>
      </c>
      <c r="J48" s="120" t="s">
        <v>49</v>
      </c>
      <c r="K48" s="120" t="s">
        <v>924</v>
      </c>
    </row>
    <row r="49" spans="1:11" ht="12.75">
      <c r="A49" s="3" t="s">
        <v>53</v>
      </c>
      <c r="B49" s="986"/>
      <c r="C49" s="986"/>
      <c r="D49" s="515">
        <v>43</v>
      </c>
      <c r="E49" s="515">
        <v>79</v>
      </c>
      <c r="F49" s="515">
        <v>20</v>
      </c>
      <c r="G49" s="515">
        <v>0</v>
      </c>
      <c r="H49" s="515">
        <v>0</v>
      </c>
      <c r="I49" s="515">
        <v>0</v>
      </c>
      <c r="J49" s="515">
        <v>0</v>
      </c>
      <c r="K49" s="515">
        <f>SUM(D49:J49)</f>
        <v>142</v>
      </c>
    </row>
    <row r="50" spans="2:3" ht="12.75">
      <c r="B50" s="985"/>
      <c r="C50" s="985"/>
    </row>
    <row r="51" spans="1:11" ht="12.75">
      <c r="A51" s="3" t="s">
        <v>53</v>
      </c>
      <c r="B51" s="986" t="s">
        <v>50</v>
      </c>
      <c r="C51" s="986"/>
      <c r="D51" s="120" t="s">
        <v>43</v>
      </c>
      <c r="E51" s="120" t="s">
        <v>44</v>
      </c>
      <c r="F51" s="120" t="s">
        <v>45</v>
      </c>
      <c r="G51" s="120" t="s">
        <v>46</v>
      </c>
      <c r="H51" s="120" t="s">
        <v>47</v>
      </c>
      <c r="I51" s="120" t="s">
        <v>48</v>
      </c>
      <c r="J51" s="120" t="s">
        <v>49</v>
      </c>
      <c r="K51" s="120" t="s">
        <v>924</v>
      </c>
    </row>
    <row r="52" spans="1:11" ht="12.75">
      <c r="A52" s="3" t="s">
        <v>53</v>
      </c>
      <c r="B52" s="986"/>
      <c r="C52" s="986"/>
      <c r="D52" s="28"/>
      <c r="E52" s="28"/>
      <c r="F52" s="28"/>
      <c r="G52" s="28"/>
      <c r="H52" s="28"/>
      <c r="I52" s="28"/>
      <c r="J52" s="28"/>
      <c r="K52" s="28">
        <f>SUM(D52:J52)</f>
        <v>0</v>
      </c>
    </row>
  </sheetData>
  <sheetProtection/>
  <mergeCells count="41">
    <mergeCell ref="C10:I10"/>
    <mergeCell ref="C25:H25"/>
    <mergeCell ref="B16:K16"/>
    <mergeCell ref="B17:K17"/>
    <mergeCell ref="C7:I7"/>
    <mergeCell ref="C8:I8"/>
    <mergeCell ref="A1:K1"/>
    <mergeCell ref="B3:K3"/>
    <mergeCell ref="B4:K4"/>
    <mergeCell ref="C6:I6"/>
    <mergeCell ref="C9:I9"/>
    <mergeCell ref="C27:H27"/>
    <mergeCell ref="C28:H28"/>
    <mergeCell ref="B20:K20"/>
    <mergeCell ref="B22:H22"/>
    <mergeCell ref="B42:K42"/>
    <mergeCell ref="C11:I11"/>
    <mergeCell ref="C12:I12"/>
    <mergeCell ref="B14:K14"/>
    <mergeCell ref="B15:K15"/>
    <mergeCell ref="C24:H24"/>
    <mergeCell ref="B43:K43"/>
    <mergeCell ref="B45:K45"/>
    <mergeCell ref="B47:K47"/>
    <mergeCell ref="B48:C49"/>
    <mergeCell ref="B18:K18"/>
    <mergeCell ref="B19:K19"/>
    <mergeCell ref="B34:K34"/>
    <mergeCell ref="B35:K35"/>
    <mergeCell ref="C23:H23"/>
    <mergeCell ref="C26:H26"/>
    <mergeCell ref="B50:C50"/>
    <mergeCell ref="C29:H29"/>
    <mergeCell ref="C30:H30"/>
    <mergeCell ref="C31:H31"/>
    <mergeCell ref="C32:H32"/>
    <mergeCell ref="B51:C52"/>
    <mergeCell ref="B37:F37"/>
    <mergeCell ref="B39:K39"/>
    <mergeCell ref="B40:K40"/>
    <mergeCell ref="B41:K41"/>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28.xml><?xml version="1.0" encoding="utf-8"?>
<worksheet xmlns="http://schemas.openxmlformats.org/spreadsheetml/2006/main" xmlns:r="http://schemas.openxmlformats.org/officeDocument/2006/relationships">
  <sheetPr codeName="Sheet28">
    <tabColor rgb="FF00B050"/>
  </sheetPr>
  <dimension ref="A1:K52"/>
  <sheetViews>
    <sheetView zoomScalePageLayoutView="0" workbookViewId="0" topLeftCell="A1">
      <selection activeCell="L4" sqref="L4"/>
    </sheetView>
  </sheetViews>
  <sheetFormatPr defaultColWidth="9.140625" defaultRowHeight="12.75"/>
  <cols>
    <col min="1" max="2" width="3.8515625" style="0" customWidth="1"/>
    <col min="3" max="3" width="10.7109375" style="0" customWidth="1"/>
    <col min="4" max="11" width="9.00390625" style="0" customWidth="1"/>
  </cols>
  <sheetData>
    <row r="1" spans="1:11" ht="18">
      <c r="A1" s="772" t="s">
        <v>21</v>
      </c>
      <c r="B1" s="772"/>
      <c r="C1" s="772"/>
      <c r="D1" s="772"/>
      <c r="E1" s="772"/>
      <c r="F1" s="772"/>
      <c r="G1" s="772"/>
      <c r="H1" s="772"/>
      <c r="I1" s="772"/>
      <c r="J1" s="772"/>
      <c r="K1" s="772"/>
    </row>
    <row r="3" spans="1:11" ht="38.25" customHeight="1">
      <c r="A3" s="3" t="s">
        <v>51</v>
      </c>
      <c r="B3" s="1000" t="s">
        <v>1133</v>
      </c>
      <c r="C3" s="1001"/>
      <c r="D3" s="1001"/>
      <c r="E3" s="1001"/>
      <c r="F3" s="1001"/>
      <c r="G3" s="1001"/>
      <c r="H3" s="1001"/>
      <c r="I3" s="1001"/>
      <c r="J3" s="1001"/>
      <c r="K3" s="1001"/>
    </row>
    <row r="4" spans="2:11" ht="66" customHeight="1">
      <c r="B4" s="997" t="s">
        <v>614</v>
      </c>
      <c r="C4" s="997"/>
      <c r="D4" s="997"/>
      <c r="E4" s="997"/>
      <c r="F4" s="997"/>
      <c r="G4" s="997"/>
      <c r="H4" s="997"/>
      <c r="I4" s="997"/>
      <c r="J4" s="997"/>
      <c r="K4" s="997"/>
    </row>
    <row r="5" spans="2:11" s="180" customFormat="1" ht="12.75">
      <c r="B5" s="181"/>
      <c r="C5" s="182"/>
      <c r="D5" s="179"/>
      <c r="E5" s="179"/>
      <c r="F5" s="179"/>
      <c r="G5" s="179"/>
      <c r="H5" s="179"/>
      <c r="I5" s="183"/>
      <c r="J5" s="181" t="s">
        <v>820</v>
      </c>
      <c r="K5" s="181" t="s">
        <v>821</v>
      </c>
    </row>
    <row r="6" spans="2:11" s="177" customFormat="1" ht="55.5" customHeight="1">
      <c r="B6" s="178"/>
      <c r="C6" s="997" t="s">
        <v>813</v>
      </c>
      <c r="D6" s="997"/>
      <c r="E6" s="997"/>
      <c r="F6" s="997"/>
      <c r="G6" s="997"/>
      <c r="H6" s="997"/>
      <c r="I6" s="997"/>
      <c r="J6" s="184" t="s">
        <v>822</v>
      </c>
      <c r="K6" s="184" t="s">
        <v>823</v>
      </c>
    </row>
    <row r="7" spans="2:11" s="177" customFormat="1" ht="46.5" customHeight="1">
      <c r="B7" s="178"/>
      <c r="C7" s="997" t="s">
        <v>814</v>
      </c>
      <c r="D7" s="997"/>
      <c r="E7" s="997"/>
      <c r="F7" s="997"/>
      <c r="G7" s="997"/>
      <c r="H7" s="997"/>
      <c r="I7" s="997"/>
      <c r="J7" s="184" t="s">
        <v>822</v>
      </c>
      <c r="K7" s="184" t="s">
        <v>161</v>
      </c>
    </row>
    <row r="8" spans="2:11" s="177" customFormat="1" ht="24.75" customHeight="1">
      <c r="B8" s="178"/>
      <c r="C8" s="997" t="s">
        <v>815</v>
      </c>
      <c r="D8" s="997"/>
      <c r="E8" s="997"/>
      <c r="F8" s="997"/>
      <c r="G8" s="997"/>
      <c r="H8" s="997"/>
      <c r="I8" s="997"/>
      <c r="J8" s="184" t="s">
        <v>822</v>
      </c>
      <c r="K8" s="184" t="s">
        <v>824</v>
      </c>
    </row>
    <row r="9" spans="2:11" s="177" customFormat="1" ht="25.5" customHeight="1">
      <c r="B9" s="178"/>
      <c r="C9" s="997" t="s">
        <v>816</v>
      </c>
      <c r="D9" s="997"/>
      <c r="E9" s="997"/>
      <c r="F9" s="997"/>
      <c r="G9" s="997"/>
      <c r="H9" s="997"/>
      <c r="I9" s="997"/>
      <c r="J9" s="184" t="s">
        <v>822</v>
      </c>
      <c r="K9" s="184" t="s">
        <v>822</v>
      </c>
    </row>
    <row r="10" spans="2:11" s="177" customFormat="1" ht="12.75">
      <c r="B10" s="178"/>
      <c r="C10" s="997" t="s">
        <v>817</v>
      </c>
      <c r="D10" s="997"/>
      <c r="E10" s="997"/>
      <c r="F10" s="997"/>
      <c r="G10" s="997"/>
      <c r="H10" s="997"/>
      <c r="I10" s="997"/>
      <c r="J10" s="184" t="s">
        <v>824</v>
      </c>
      <c r="K10" s="184" t="s">
        <v>822</v>
      </c>
    </row>
    <row r="11" spans="2:11" s="177" customFormat="1" ht="12.75">
      <c r="B11" s="178"/>
      <c r="C11" s="997" t="s">
        <v>818</v>
      </c>
      <c r="D11" s="997"/>
      <c r="E11" s="997"/>
      <c r="F11" s="997"/>
      <c r="G11" s="997"/>
      <c r="H11" s="997"/>
      <c r="I11" s="997"/>
      <c r="J11" s="184" t="s">
        <v>822</v>
      </c>
      <c r="K11" s="184" t="s">
        <v>822</v>
      </c>
    </row>
    <row r="12" spans="2:11" s="177" customFormat="1" ht="12.75">
      <c r="B12" s="178"/>
      <c r="C12" s="997" t="s">
        <v>819</v>
      </c>
      <c r="D12" s="997"/>
      <c r="E12" s="997"/>
      <c r="F12" s="997"/>
      <c r="G12" s="997"/>
      <c r="H12" s="997"/>
      <c r="I12" s="997"/>
      <c r="J12" s="184" t="s">
        <v>822</v>
      </c>
      <c r="K12" s="184" t="s">
        <v>824</v>
      </c>
    </row>
    <row r="13" spans="2:11" ht="12.75" customHeight="1">
      <c r="B13" s="122"/>
      <c r="C13" s="122"/>
      <c r="D13" s="122"/>
      <c r="E13" s="122"/>
      <c r="F13" s="122"/>
      <c r="G13" s="122"/>
      <c r="H13" s="122"/>
      <c r="I13" s="122"/>
      <c r="J13" s="122"/>
      <c r="K13" s="122"/>
    </row>
    <row r="14" spans="2:11" s="185" customFormat="1" ht="25.5" customHeight="1">
      <c r="B14" s="998" t="s">
        <v>825</v>
      </c>
      <c r="C14" s="999"/>
      <c r="D14" s="999"/>
      <c r="E14" s="999"/>
      <c r="F14" s="999"/>
      <c r="G14" s="999"/>
      <c r="H14" s="999"/>
      <c r="I14" s="999"/>
      <c r="J14" s="999"/>
      <c r="K14" s="999"/>
    </row>
    <row r="15" spans="2:11" s="185" customFormat="1" ht="49.5" customHeight="1">
      <c r="B15" s="998" t="s">
        <v>826</v>
      </c>
      <c r="C15" s="999"/>
      <c r="D15" s="999"/>
      <c r="E15" s="999"/>
      <c r="F15" s="999"/>
      <c r="G15" s="999"/>
      <c r="H15" s="999"/>
      <c r="I15" s="999"/>
      <c r="J15" s="999"/>
      <c r="K15" s="999"/>
    </row>
    <row r="16" spans="2:11" ht="25.5" customHeight="1">
      <c r="B16" s="992" t="s">
        <v>827</v>
      </c>
      <c r="C16" s="993"/>
      <c r="D16" s="993"/>
      <c r="E16" s="993"/>
      <c r="F16" s="993"/>
      <c r="G16" s="993"/>
      <c r="H16" s="993"/>
      <c r="I16" s="993"/>
      <c r="J16" s="993"/>
      <c r="K16" s="993"/>
    </row>
    <row r="17" spans="2:11" ht="37.5" customHeight="1">
      <c r="B17" s="992" t="s">
        <v>556</v>
      </c>
      <c r="C17" s="993"/>
      <c r="D17" s="993"/>
      <c r="E17" s="993"/>
      <c r="F17" s="993"/>
      <c r="G17" s="993"/>
      <c r="H17" s="993"/>
      <c r="I17" s="993"/>
      <c r="J17" s="993"/>
      <c r="K17" s="993"/>
    </row>
    <row r="18" spans="2:11" ht="36.75" customHeight="1">
      <c r="B18" s="992" t="s">
        <v>557</v>
      </c>
      <c r="C18" s="993"/>
      <c r="D18" s="993"/>
      <c r="E18" s="993"/>
      <c r="F18" s="993"/>
      <c r="G18" s="993"/>
      <c r="H18" s="993"/>
      <c r="I18" s="993"/>
      <c r="J18" s="993"/>
      <c r="K18" s="993"/>
    </row>
    <row r="19" spans="2:11" ht="12.75" customHeight="1">
      <c r="B19" s="992" t="s">
        <v>558</v>
      </c>
      <c r="C19" s="993"/>
      <c r="D19" s="993"/>
      <c r="E19" s="993"/>
      <c r="F19" s="993"/>
      <c r="G19" s="993"/>
      <c r="H19" s="993"/>
      <c r="I19" s="993"/>
      <c r="J19" s="993"/>
      <c r="K19" s="993"/>
    </row>
    <row r="20" spans="2:11" ht="12.75" customHeight="1">
      <c r="B20" s="993"/>
      <c r="C20" s="993"/>
      <c r="D20" s="993"/>
      <c r="E20" s="993"/>
      <c r="F20" s="993"/>
      <c r="G20" s="993"/>
      <c r="H20" s="993"/>
      <c r="I20" s="993"/>
      <c r="J20" s="993"/>
      <c r="K20" s="993"/>
    </row>
    <row r="21" spans="3:11" ht="12.75">
      <c r="C21" s="115"/>
      <c r="D21" s="115"/>
      <c r="E21" s="115"/>
      <c r="F21" s="115"/>
      <c r="G21" s="115"/>
      <c r="H21" s="115"/>
      <c r="I21" s="115"/>
      <c r="J21" s="115"/>
      <c r="K21" s="115"/>
    </row>
    <row r="22" spans="1:11" ht="12.75">
      <c r="A22" s="3" t="s">
        <v>51</v>
      </c>
      <c r="B22" s="994"/>
      <c r="C22" s="995"/>
      <c r="D22" s="995"/>
      <c r="E22" s="995"/>
      <c r="F22" s="995"/>
      <c r="G22" s="995"/>
      <c r="H22" s="996"/>
      <c r="I22" s="117" t="s">
        <v>22</v>
      </c>
      <c r="J22" s="117" t="s">
        <v>23</v>
      </c>
      <c r="K22" s="117" t="s">
        <v>924</v>
      </c>
    </row>
    <row r="23" spans="1:11" ht="12.75" customHeight="1">
      <c r="A23" s="3" t="s">
        <v>51</v>
      </c>
      <c r="B23" s="118" t="s">
        <v>24</v>
      </c>
      <c r="C23" s="784" t="s">
        <v>25</v>
      </c>
      <c r="D23" s="784"/>
      <c r="E23" s="784"/>
      <c r="F23" s="784"/>
      <c r="G23" s="784"/>
      <c r="H23" s="785"/>
      <c r="I23" s="758">
        <v>12</v>
      </c>
      <c r="J23" s="759">
        <v>70</v>
      </c>
      <c r="K23" s="760">
        <f>SUM(I23:J23)</f>
        <v>82</v>
      </c>
    </row>
    <row r="24" spans="1:11" ht="12.75" customHeight="1">
      <c r="A24" s="3" t="s">
        <v>51</v>
      </c>
      <c r="B24" s="118" t="s">
        <v>26</v>
      </c>
      <c r="C24" s="784" t="s">
        <v>27</v>
      </c>
      <c r="D24" s="784"/>
      <c r="E24" s="784"/>
      <c r="F24" s="784"/>
      <c r="G24" s="784"/>
      <c r="H24" s="785"/>
      <c r="I24" s="758">
        <v>0</v>
      </c>
      <c r="J24" s="759">
        <v>5</v>
      </c>
      <c r="K24" s="760">
        <f aca="true" t="shared" si="0" ref="K24:K32">SUM(I24:J24)</f>
        <v>5</v>
      </c>
    </row>
    <row r="25" spans="1:11" ht="12.75" customHeight="1">
      <c r="A25" s="3" t="s">
        <v>51</v>
      </c>
      <c r="B25" s="118" t="s">
        <v>28</v>
      </c>
      <c r="C25" s="784" t="s">
        <v>29</v>
      </c>
      <c r="D25" s="784"/>
      <c r="E25" s="784"/>
      <c r="F25" s="784"/>
      <c r="G25" s="784"/>
      <c r="H25" s="785"/>
      <c r="I25" s="758">
        <v>8</v>
      </c>
      <c r="J25" s="759">
        <v>24</v>
      </c>
      <c r="K25" s="760">
        <f t="shared" si="0"/>
        <v>32</v>
      </c>
    </row>
    <row r="26" spans="1:11" ht="12.75" customHeight="1">
      <c r="A26" s="3" t="s">
        <v>51</v>
      </c>
      <c r="B26" s="118" t="s">
        <v>30</v>
      </c>
      <c r="C26" s="784" t="s">
        <v>31</v>
      </c>
      <c r="D26" s="784"/>
      <c r="E26" s="784"/>
      <c r="F26" s="784"/>
      <c r="G26" s="784"/>
      <c r="H26" s="785"/>
      <c r="I26" s="758">
        <v>4</v>
      </c>
      <c r="J26" s="759">
        <v>42</v>
      </c>
      <c r="K26" s="760">
        <f t="shared" si="0"/>
        <v>46</v>
      </c>
    </row>
    <row r="27" spans="1:11" ht="14.25" customHeight="1">
      <c r="A27" s="3" t="s">
        <v>51</v>
      </c>
      <c r="B27" s="118" t="s">
        <v>32</v>
      </c>
      <c r="C27" s="784" t="s">
        <v>33</v>
      </c>
      <c r="D27" s="784"/>
      <c r="E27" s="784"/>
      <c r="F27" s="784"/>
      <c r="G27" s="784"/>
      <c r="H27" s="785"/>
      <c r="I27" s="758">
        <v>0</v>
      </c>
      <c r="J27" s="759">
        <v>0</v>
      </c>
      <c r="K27" s="760">
        <f t="shared" si="0"/>
        <v>0</v>
      </c>
    </row>
    <row r="28" spans="1:11" ht="25.5" customHeight="1">
      <c r="A28" s="3" t="s">
        <v>51</v>
      </c>
      <c r="B28" s="119" t="s">
        <v>34</v>
      </c>
      <c r="C28" s="784" t="s">
        <v>35</v>
      </c>
      <c r="D28" s="784"/>
      <c r="E28" s="784"/>
      <c r="F28" s="784"/>
      <c r="G28" s="784"/>
      <c r="H28" s="785"/>
      <c r="I28" s="758">
        <v>9</v>
      </c>
      <c r="J28" s="759">
        <v>34</v>
      </c>
      <c r="K28" s="760">
        <f t="shared" si="0"/>
        <v>43</v>
      </c>
    </row>
    <row r="29" spans="1:11" ht="26.25" customHeight="1">
      <c r="A29" s="3" t="s">
        <v>51</v>
      </c>
      <c r="B29" s="119" t="s">
        <v>36</v>
      </c>
      <c r="C29" s="784" t="s">
        <v>37</v>
      </c>
      <c r="D29" s="784"/>
      <c r="E29" s="784"/>
      <c r="F29" s="784"/>
      <c r="G29" s="784"/>
      <c r="H29" s="785"/>
      <c r="I29" s="758">
        <v>3</v>
      </c>
      <c r="J29" s="759">
        <v>31</v>
      </c>
      <c r="K29" s="760">
        <f t="shared" si="0"/>
        <v>34</v>
      </c>
    </row>
    <row r="30" spans="1:11" ht="12.75" customHeight="1">
      <c r="A30" s="3" t="s">
        <v>51</v>
      </c>
      <c r="B30" s="118" t="s">
        <v>38</v>
      </c>
      <c r="C30" s="784" t="s">
        <v>39</v>
      </c>
      <c r="D30" s="784"/>
      <c r="E30" s="784"/>
      <c r="F30" s="784"/>
      <c r="G30" s="784"/>
      <c r="H30" s="785"/>
      <c r="I30" s="758">
        <v>0</v>
      </c>
      <c r="J30" s="759">
        <v>0</v>
      </c>
      <c r="K30" s="760">
        <f t="shared" si="0"/>
        <v>0</v>
      </c>
    </row>
    <row r="31" spans="1:11" ht="25.5" customHeight="1">
      <c r="A31" s="3" t="s">
        <v>51</v>
      </c>
      <c r="B31" s="118" t="s">
        <v>40</v>
      </c>
      <c r="C31" s="784" t="s">
        <v>1085</v>
      </c>
      <c r="D31" s="784"/>
      <c r="E31" s="784"/>
      <c r="F31" s="784"/>
      <c r="G31" s="784"/>
      <c r="H31" s="785"/>
      <c r="I31" s="758">
        <v>0</v>
      </c>
      <c r="J31" s="759"/>
      <c r="K31" s="760">
        <f t="shared" si="0"/>
        <v>0</v>
      </c>
    </row>
    <row r="32" spans="1:11" ht="25.5" customHeight="1">
      <c r="A32" s="3" t="s">
        <v>51</v>
      </c>
      <c r="B32" s="164" t="s">
        <v>70</v>
      </c>
      <c r="C32" s="835" t="s">
        <v>828</v>
      </c>
      <c r="D32" s="835"/>
      <c r="E32" s="835"/>
      <c r="F32" s="835"/>
      <c r="G32" s="835"/>
      <c r="H32" s="835"/>
      <c r="I32" s="758">
        <v>0</v>
      </c>
      <c r="J32" s="759"/>
      <c r="K32" s="760">
        <f t="shared" si="0"/>
        <v>0</v>
      </c>
    </row>
    <row r="34" spans="1:11" ht="12.75">
      <c r="A34" s="3" t="s">
        <v>52</v>
      </c>
      <c r="B34" s="988" t="s">
        <v>54</v>
      </c>
      <c r="C34" s="837"/>
      <c r="D34" s="837"/>
      <c r="E34" s="837"/>
      <c r="F34" s="837"/>
      <c r="G34" s="837"/>
      <c r="H34" s="837"/>
      <c r="I34" s="837"/>
      <c r="J34" s="837"/>
      <c r="K34" s="837"/>
    </row>
    <row r="35" spans="2:11" ht="64.5" customHeight="1">
      <c r="B35" s="774" t="s">
        <v>1134</v>
      </c>
      <c r="C35" s="774"/>
      <c r="D35" s="774"/>
      <c r="E35" s="774"/>
      <c r="F35" s="774"/>
      <c r="G35" s="774"/>
      <c r="H35" s="774"/>
      <c r="I35" s="774"/>
      <c r="J35" s="774"/>
      <c r="K35" s="774"/>
    </row>
    <row r="36" spans="2:11" ht="12.75">
      <c r="B36" s="7"/>
      <c r="C36" s="7"/>
      <c r="D36" s="7"/>
      <c r="E36" s="7"/>
      <c r="F36" s="7"/>
      <c r="G36" s="7"/>
      <c r="H36" s="7"/>
      <c r="I36" s="7"/>
      <c r="J36" s="7"/>
      <c r="K36" s="7"/>
    </row>
    <row r="37" spans="1:11" s="157" customFormat="1" ht="12.75">
      <c r="A37" s="634" t="s">
        <v>52</v>
      </c>
      <c r="B37" s="987" t="s">
        <v>1135</v>
      </c>
      <c r="C37" s="987"/>
      <c r="D37" s="987"/>
      <c r="E37" s="987"/>
      <c r="F37" s="987"/>
      <c r="G37" s="165">
        <v>22</v>
      </c>
      <c r="H37" s="166" t="s">
        <v>71</v>
      </c>
      <c r="I37" s="186" t="s">
        <v>829</v>
      </c>
      <c r="J37" s="187">
        <v>774.33</v>
      </c>
      <c r="K37" s="186" t="s">
        <v>830</v>
      </c>
    </row>
    <row r="38" spans="9:11" s="157" customFormat="1" ht="12.75">
      <c r="I38" s="188" t="s">
        <v>831</v>
      </c>
      <c r="J38" s="187">
        <v>35.33</v>
      </c>
      <c r="K38" s="186" t="s">
        <v>72</v>
      </c>
    </row>
    <row r="39" spans="1:11" s="283" customFormat="1" ht="16.5" customHeight="1">
      <c r="A39" s="282" t="s">
        <v>53</v>
      </c>
      <c r="B39" s="1136" t="s">
        <v>41</v>
      </c>
      <c r="C39" s="1060"/>
      <c r="D39" s="1060"/>
      <c r="E39" s="1060"/>
      <c r="F39" s="1060"/>
      <c r="G39" s="1060"/>
      <c r="H39" s="1060"/>
      <c r="I39" s="1060"/>
      <c r="J39" s="1060"/>
      <c r="K39" s="1060"/>
    </row>
    <row r="40" spans="1:11" s="283" customFormat="1" ht="27" customHeight="1">
      <c r="A40" s="282"/>
      <c r="B40" s="931" t="s">
        <v>1136</v>
      </c>
      <c r="C40" s="931"/>
      <c r="D40" s="931"/>
      <c r="E40" s="931"/>
      <c r="F40" s="931"/>
      <c r="G40" s="931"/>
      <c r="H40" s="931"/>
      <c r="I40" s="931"/>
      <c r="J40" s="931"/>
      <c r="K40" s="931"/>
    </row>
    <row r="41" spans="1:11" s="283" customFormat="1" ht="115.5" customHeight="1">
      <c r="A41" s="282"/>
      <c r="B41" s="1137" t="s">
        <v>327</v>
      </c>
      <c r="C41" s="931"/>
      <c r="D41" s="931"/>
      <c r="E41" s="931"/>
      <c r="F41" s="931"/>
      <c r="G41" s="931"/>
      <c r="H41" s="931"/>
      <c r="I41" s="931"/>
      <c r="J41" s="931"/>
      <c r="K41" s="931"/>
    </row>
    <row r="42" spans="1:11" s="283" customFormat="1" ht="93" customHeight="1">
      <c r="A42" s="282"/>
      <c r="B42" s="1137" t="s">
        <v>328</v>
      </c>
      <c r="C42" s="931"/>
      <c r="D42" s="931"/>
      <c r="E42" s="931"/>
      <c r="F42" s="931"/>
      <c r="G42" s="931"/>
      <c r="H42" s="931"/>
      <c r="I42" s="931"/>
      <c r="J42" s="931"/>
      <c r="K42" s="931"/>
    </row>
    <row r="43" spans="1:11" s="283" customFormat="1" ht="68.25" customHeight="1">
      <c r="A43" s="282"/>
      <c r="B43" s="931" t="s">
        <v>1137</v>
      </c>
      <c r="C43" s="931"/>
      <c r="D43" s="931"/>
      <c r="E43" s="931"/>
      <c r="F43" s="931"/>
      <c r="G43" s="931"/>
      <c r="H43" s="931"/>
      <c r="I43" s="931"/>
      <c r="J43" s="931"/>
      <c r="K43" s="931"/>
    </row>
    <row r="44" spans="1:11" s="283" customFormat="1" ht="12.75">
      <c r="A44" s="282"/>
      <c r="B44" s="516"/>
      <c r="C44" s="516"/>
      <c r="D44" s="516"/>
      <c r="E44" s="516"/>
      <c r="F44" s="516"/>
      <c r="G44" s="516"/>
      <c r="H44" s="516"/>
      <c r="I44" s="516"/>
      <c r="J44" s="516"/>
      <c r="K44" s="516"/>
    </row>
    <row r="45" spans="1:11" s="283" customFormat="1" ht="12.75">
      <c r="A45" s="282" t="s">
        <v>53</v>
      </c>
      <c r="B45" s="1138" t="s">
        <v>1116</v>
      </c>
      <c r="C45" s="1139"/>
      <c r="D45" s="1139"/>
      <c r="E45" s="1139"/>
      <c r="F45" s="1139"/>
      <c r="G45" s="1139"/>
      <c r="H45" s="1139"/>
      <c r="I45" s="1139"/>
      <c r="J45" s="1139"/>
      <c r="K45" s="1139"/>
    </row>
    <row r="46" s="283" customFormat="1" ht="12.75"/>
    <row r="47" spans="1:11" s="283" customFormat="1" ht="12.75">
      <c r="A47" s="282" t="s">
        <v>53</v>
      </c>
      <c r="B47" s="1140" t="s">
        <v>1117</v>
      </c>
      <c r="C47" s="1140"/>
      <c r="D47" s="1140"/>
      <c r="E47" s="1140"/>
      <c r="F47" s="1140"/>
      <c r="G47" s="1140"/>
      <c r="H47" s="1140"/>
      <c r="I47" s="1140"/>
      <c r="J47" s="1140"/>
      <c r="K47" s="1140"/>
    </row>
    <row r="48" spans="1:11" s="283" customFormat="1" ht="12.75">
      <c r="A48" s="282" t="s">
        <v>53</v>
      </c>
      <c r="B48" s="1135" t="s">
        <v>42</v>
      </c>
      <c r="C48" s="1135"/>
      <c r="D48" s="517" t="s">
        <v>43</v>
      </c>
      <c r="E48" s="517" t="s">
        <v>44</v>
      </c>
      <c r="F48" s="517" t="s">
        <v>45</v>
      </c>
      <c r="G48" s="517" t="s">
        <v>46</v>
      </c>
      <c r="H48" s="517" t="s">
        <v>47</v>
      </c>
      <c r="I48" s="517" t="s">
        <v>48</v>
      </c>
      <c r="J48" s="517" t="s">
        <v>49</v>
      </c>
      <c r="K48" s="517" t="s">
        <v>924</v>
      </c>
    </row>
    <row r="49" spans="1:11" s="283" customFormat="1" ht="12.75">
      <c r="A49" s="282" t="s">
        <v>53</v>
      </c>
      <c r="B49" s="1135"/>
      <c r="C49" s="1135"/>
      <c r="D49" s="430"/>
      <c r="E49" s="430"/>
      <c r="F49" s="430"/>
      <c r="G49" s="430"/>
      <c r="H49" s="430"/>
      <c r="I49" s="430"/>
      <c r="J49" s="430"/>
      <c r="K49" s="430">
        <f>SUM(D49:J49)</f>
        <v>0</v>
      </c>
    </row>
    <row r="50" spans="2:3" s="283" customFormat="1" ht="12.75">
      <c r="B50" s="1134"/>
      <c r="C50" s="1134"/>
    </row>
    <row r="51" spans="1:11" s="283" customFormat="1" ht="12.75">
      <c r="A51" s="282" t="s">
        <v>53</v>
      </c>
      <c r="B51" s="1135" t="s">
        <v>50</v>
      </c>
      <c r="C51" s="1135"/>
      <c r="D51" s="517" t="s">
        <v>43</v>
      </c>
      <c r="E51" s="517" t="s">
        <v>44</v>
      </c>
      <c r="F51" s="517" t="s">
        <v>45</v>
      </c>
      <c r="G51" s="517" t="s">
        <v>46</v>
      </c>
      <c r="H51" s="517" t="s">
        <v>47</v>
      </c>
      <c r="I51" s="517" t="s">
        <v>48</v>
      </c>
      <c r="J51" s="517" t="s">
        <v>49</v>
      </c>
      <c r="K51" s="517" t="s">
        <v>924</v>
      </c>
    </row>
    <row r="52" spans="1:11" s="283" customFormat="1" ht="12.75">
      <c r="A52" s="282" t="s">
        <v>53</v>
      </c>
      <c r="B52" s="1135"/>
      <c r="C52" s="1135"/>
      <c r="D52" s="430"/>
      <c r="E52" s="430"/>
      <c r="F52" s="430"/>
      <c r="G52" s="430"/>
      <c r="H52" s="430"/>
      <c r="I52" s="430"/>
      <c r="J52" s="430"/>
      <c r="K52" s="430">
        <f>SUM(D52:J52)</f>
        <v>0</v>
      </c>
    </row>
  </sheetData>
  <sheetProtection/>
  <mergeCells count="41">
    <mergeCell ref="C10:I10"/>
    <mergeCell ref="C25:H25"/>
    <mergeCell ref="B16:K16"/>
    <mergeCell ref="B17:K17"/>
    <mergeCell ref="C7:I7"/>
    <mergeCell ref="C8:I8"/>
    <mergeCell ref="A1:K1"/>
    <mergeCell ref="B3:K3"/>
    <mergeCell ref="B4:K4"/>
    <mergeCell ref="C6:I6"/>
    <mergeCell ref="C9:I9"/>
    <mergeCell ref="C27:H27"/>
    <mergeCell ref="C28:H28"/>
    <mergeCell ref="B20:K20"/>
    <mergeCell ref="B22:H22"/>
    <mergeCell ref="B42:K42"/>
    <mergeCell ref="C11:I11"/>
    <mergeCell ref="C12:I12"/>
    <mergeCell ref="B14:K14"/>
    <mergeCell ref="B15:K15"/>
    <mergeCell ref="C24:H24"/>
    <mergeCell ref="B43:K43"/>
    <mergeCell ref="B45:K45"/>
    <mergeCell ref="B47:K47"/>
    <mergeCell ref="B48:C49"/>
    <mergeCell ref="B18:K18"/>
    <mergeCell ref="B19:K19"/>
    <mergeCell ref="B34:K34"/>
    <mergeCell ref="B35:K35"/>
    <mergeCell ref="C23:H23"/>
    <mergeCell ref="C26:H26"/>
    <mergeCell ref="B50:C50"/>
    <mergeCell ref="C29:H29"/>
    <mergeCell ref="C30:H30"/>
    <mergeCell ref="C31:H31"/>
    <mergeCell ref="C32:H32"/>
    <mergeCell ref="B51:C52"/>
    <mergeCell ref="B37:F37"/>
    <mergeCell ref="B39:K39"/>
    <mergeCell ref="B40:K40"/>
    <mergeCell ref="B41:K41"/>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29.xml><?xml version="1.0" encoding="utf-8"?>
<worksheet xmlns="http://schemas.openxmlformats.org/spreadsheetml/2006/main" xmlns:r="http://schemas.openxmlformats.org/officeDocument/2006/relationships">
  <sheetPr codeName="Sheet29">
    <tabColor rgb="FFFF0000"/>
  </sheetPr>
  <dimension ref="A1:K52"/>
  <sheetViews>
    <sheetView zoomScalePageLayoutView="0" workbookViewId="0" topLeftCell="A1">
      <selection activeCell="M4" sqref="M4"/>
    </sheetView>
  </sheetViews>
  <sheetFormatPr defaultColWidth="9.140625" defaultRowHeight="12.75"/>
  <cols>
    <col min="1" max="2" width="3.8515625" style="0" customWidth="1"/>
    <col min="3" max="3" width="10.7109375" style="0" customWidth="1"/>
    <col min="4" max="11" width="9.00390625" style="0" customWidth="1"/>
  </cols>
  <sheetData>
    <row r="1" spans="1:11" ht="18">
      <c r="A1" s="772" t="s">
        <v>21</v>
      </c>
      <c r="B1" s="772"/>
      <c r="C1" s="772"/>
      <c r="D1" s="772"/>
      <c r="E1" s="772"/>
      <c r="F1" s="772"/>
      <c r="G1" s="772"/>
      <c r="H1" s="772"/>
      <c r="I1" s="772"/>
      <c r="J1" s="772"/>
      <c r="K1" s="772"/>
    </row>
    <row r="3" spans="1:11" ht="38.25" customHeight="1">
      <c r="A3" s="3" t="s">
        <v>51</v>
      </c>
      <c r="B3" s="1000" t="s">
        <v>1133</v>
      </c>
      <c r="C3" s="1001"/>
      <c r="D3" s="1001"/>
      <c r="E3" s="1001"/>
      <c r="F3" s="1001"/>
      <c r="G3" s="1001"/>
      <c r="H3" s="1001"/>
      <c r="I3" s="1001"/>
      <c r="J3" s="1001"/>
      <c r="K3" s="1001"/>
    </row>
    <row r="4" spans="2:11" ht="66" customHeight="1">
      <c r="B4" s="997" t="s">
        <v>614</v>
      </c>
      <c r="C4" s="997"/>
      <c r="D4" s="997"/>
      <c r="E4" s="997"/>
      <c r="F4" s="997"/>
      <c r="G4" s="997"/>
      <c r="H4" s="997"/>
      <c r="I4" s="997"/>
      <c r="J4" s="997"/>
      <c r="K4" s="997"/>
    </row>
    <row r="5" spans="2:11" s="180" customFormat="1" ht="12.75">
      <c r="B5" s="181"/>
      <c r="C5" s="182"/>
      <c r="D5" s="179"/>
      <c r="E5" s="179"/>
      <c r="F5" s="179"/>
      <c r="G5" s="179"/>
      <c r="H5" s="179"/>
      <c r="I5" s="183"/>
      <c r="J5" s="181" t="s">
        <v>820</v>
      </c>
      <c r="K5" s="181" t="s">
        <v>821</v>
      </c>
    </row>
    <row r="6" spans="2:11" s="177" customFormat="1" ht="55.5" customHeight="1">
      <c r="B6" s="178"/>
      <c r="C6" s="997" t="s">
        <v>813</v>
      </c>
      <c r="D6" s="997"/>
      <c r="E6" s="997"/>
      <c r="F6" s="997"/>
      <c r="G6" s="997"/>
      <c r="H6" s="997"/>
      <c r="I6" s="997"/>
      <c r="J6" s="184" t="s">
        <v>822</v>
      </c>
      <c r="K6" s="184" t="s">
        <v>823</v>
      </c>
    </row>
    <row r="7" spans="2:11" s="177" customFormat="1" ht="46.5" customHeight="1">
      <c r="B7" s="178"/>
      <c r="C7" s="997" t="s">
        <v>814</v>
      </c>
      <c r="D7" s="997"/>
      <c r="E7" s="997"/>
      <c r="F7" s="997"/>
      <c r="G7" s="997"/>
      <c r="H7" s="997"/>
      <c r="I7" s="997"/>
      <c r="J7" s="184" t="s">
        <v>822</v>
      </c>
      <c r="K7" s="184" t="s">
        <v>161</v>
      </c>
    </row>
    <row r="8" spans="2:11" s="177" customFormat="1" ht="24.75" customHeight="1">
      <c r="B8" s="178"/>
      <c r="C8" s="997" t="s">
        <v>815</v>
      </c>
      <c r="D8" s="997"/>
      <c r="E8" s="997"/>
      <c r="F8" s="997"/>
      <c r="G8" s="997"/>
      <c r="H8" s="997"/>
      <c r="I8" s="997"/>
      <c r="J8" s="184" t="s">
        <v>822</v>
      </c>
      <c r="K8" s="184" t="s">
        <v>824</v>
      </c>
    </row>
    <row r="9" spans="2:11" s="177" customFormat="1" ht="25.5" customHeight="1">
      <c r="B9" s="178"/>
      <c r="C9" s="997" t="s">
        <v>816</v>
      </c>
      <c r="D9" s="997"/>
      <c r="E9" s="997"/>
      <c r="F9" s="997"/>
      <c r="G9" s="997"/>
      <c r="H9" s="997"/>
      <c r="I9" s="997"/>
      <c r="J9" s="184" t="s">
        <v>822</v>
      </c>
      <c r="K9" s="184" t="s">
        <v>822</v>
      </c>
    </row>
    <row r="10" spans="2:11" s="177" customFormat="1" ht="12.75">
      <c r="B10" s="178"/>
      <c r="C10" s="997" t="s">
        <v>817</v>
      </c>
      <c r="D10" s="997"/>
      <c r="E10" s="997"/>
      <c r="F10" s="997"/>
      <c r="G10" s="997"/>
      <c r="H10" s="997"/>
      <c r="I10" s="997"/>
      <c r="J10" s="184" t="s">
        <v>824</v>
      </c>
      <c r="K10" s="184" t="s">
        <v>822</v>
      </c>
    </row>
    <row r="11" spans="2:11" s="177" customFormat="1" ht="12.75">
      <c r="B11" s="178"/>
      <c r="C11" s="997" t="s">
        <v>818</v>
      </c>
      <c r="D11" s="997"/>
      <c r="E11" s="997"/>
      <c r="F11" s="997"/>
      <c r="G11" s="997"/>
      <c r="H11" s="997"/>
      <c r="I11" s="997"/>
      <c r="J11" s="184" t="s">
        <v>822</v>
      </c>
      <c r="K11" s="184" t="s">
        <v>822</v>
      </c>
    </row>
    <row r="12" spans="2:11" s="177" customFormat="1" ht="12.75">
      <c r="B12" s="178"/>
      <c r="C12" s="997" t="s">
        <v>819</v>
      </c>
      <c r="D12" s="997"/>
      <c r="E12" s="997"/>
      <c r="F12" s="997"/>
      <c r="G12" s="997"/>
      <c r="H12" s="997"/>
      <c r="I12" s="997"/>
      <c r="J12" s="184" t="s">
        <v>822</v>
      </c>
      <c r="K12" s="184" t="s">
        <v>824</v>
      </c>
    </row>
    <row r="13" spans="2:11" ht="12.75" customHeight="1">
      <c r="B13" s="122"/>
      <c r="C13" s="122"/>
      <c r="D13" s="122"/>
      <c r="E13" s="122"/>
      <c r="F13" s="122"/>
      <c r="G13" s="122"/>
      <c r="H13" s="122"/>
      <c r="I13" s="122"/>
      <c r="J13" s="122"/>
      <c r="K13" s="122"/>
    </row>
    <row r="14" spans="2:11" s="185" customFormat="1" ht="25.5" customHeight="1">
      <c r="B14" s="998" t="s">
        <v>825</v>
      </c>
      <c r="C14" s="999"/>
      <c r="D14" s="999"/>
      <c r="E14" s="999"/>
      <c r="F14" s="999"/>
      <c r="G14" s="999"/>
      <c r="H14" s="999"/>
      <c r="I14" s="999"/>
      <c r="J14" s="999"/>
      <c r="K14" s="999"/>
    </row>
    <row r="15" spans="2:11" s="185" customFormat="1" ht="49.5" customHeight="1">
      <c r="B15" s="998" t="s">
        <v>826</v>
      </c>
      <c r="C15" s="999"/>
      <c r="D15" s="999"/>
      <c r="E15" s="999"/>
      <c r="F15" s="999"/>
      <c r="G15" s="999"/>
      <c r="H15" s="999"/>
      <c r="I15" s="999"/>
      <c r="J15" s="999"/>
      <c r="K15" s="999"/>
    </row>
    <row r="16" spans="2:11" ht="25.5" customHeight="1">
      <c r="B16" s="992" t="s">
        <v>827</v>
      </c>
      <c r="C16" s="993"/>
      <c r="D16" s="993"/>
      <c r="E16" s="993"/>
      <c r="F16" s="993"/>
      <c r="G16" s="993"/>
      <c r="H16" s="993"/>
      <c r="I16" s="993"/>
      <c r="J16" s="993"/>
      <c r="K16" s="993"/>
    </row>
    <row r="17" spans="2:11" ht="37.5" customHeight="1">
      <c r="B17" s="992" t="s">
        <v>556</v>
      </c>
      <c r="C17" s="993"/>
      <c r="D17" s="993"/>
      <c r="E17" s="993"/>
      <c r="F17" s="993"/>
      <c r="G17" s="993"/>
      <c r="H17" s="993"/>
      <c r="I17" s="993"/>
      <c r="J17" s="993"/>
      <c r="K17" s="993"/>
    </row>
    <row r="18" spans="2:11" ht="36.75" customHeight="1">
      <c r="B18" s="992" t="s">
        <v>557</v>
      </c>
      <c r="C18" s="993"/>
      <c r="D18" s="993"/>
      <c r="E18" s="993"/>
      <c r="F18" s="993"/>
      <c r="G18" s="993"/>
      <c r="H18" s="993"/>
      <c r="I18" s="993"/>
      <c r="J18" s="993"/>
      <c r="K18" s="993"/>
    </row>
    <row r="19" spans="2:11" ht="12.75" customHeight="1">
      <c r="B19" s="992" t="s">
        <v>558</v>
      </c>
      <c r="C19" s="993"/>
      <c r="D19" s="993"/>
      <c r="E19" s="993"/>
      <c r="F19" s="993"/>
      <c r="G19" s="993"/>
      <c r="H19" s="993"/>
      <c r="I19" s="993"/>
      <c r="J19" s="993"/>
      <c r="K19" s="993"/>
    </row>
    <row r="20" spans="2:11" ht="12.75" customHeight="1">
      <c r="B20" s="993"/>
      <c r="C20" s="993"/>
      <c r="D20" s="993"/>
      <c r="E20" s="993"/>
      <c r="F20" s="993"/>
      <c r="G20" s="993"/>
      <c r="H20" s="993"/>
      <c r="I20" s="993"/>
      <c r="J20" s="993"/>
      <c r="K20" s="993"/>
    </row>
    <row r="21" spans="3:11" ht="12.75">
      <c r="C21" s="115"/>
      <c r="D21" s="115"/>
      <c r="E21" s="115"/>
      <c r="F21" s="115"/>
      <c r="G21" s="115"/>
      <c r="H21" s="115"/>
      <c r="I21" s="115"/>
      <c r="J21" s="115"/>
      <c r="K21" s="115"/>
    </row>
    <row r="22" spans="1:11" ht="12.75">
      <c r="A22" s="3" t="s">
        <v>51</v>
      </c>
      <c r="B22" s="994"/>
      <c r="C22" s="995"/>
      <c r="D22" s="995"/>
      <c r="E22" s="995"/>
      <c r="F22" s="995"/>
      <c r="G22" s="995"/>
      <c r="H22" s="996"/>
      <c r="I22" s="117" t="s">
        <v>22</v>
      </c>
      <c r="J22" s="117" t="s">
        <v>23</v>
      </c>
      <c r="K22" s="117" t="s">
        <v>924</v>
      </c>
    </row>
    <row r="23" spans="1:11" ht="12.75">
      <c r="A23" s="3" t="s">
        <v>51</v>
      </c>
      <c r="B23" s="118" t="s">
        <v>24</v>
      </c>
      <c r="C23" s="784" t="s">
        <v>25</v>
      </c>
      <c r="D23" s="784"/>
      <c r="E23" s="784"/>
      <c r="F23" s="784"/>
      <c r="G23" s="784"/>
      <c r="H23" s="785"/>
      <c r="I23" s="525">
        <v>26</v>
      </c>
      <c r="J23" s="525">
        <v>93</v>
      </c>
      <c r="K23" s="525">
        <v>119</v>
      </c>
    </row>
    <row r="24" spans="1:11" ht="12.75">
      <c r="A24" s="3" t="s">
        <v>51</v>
      </c>
      <c r="B24" s="118" t="s">
        <v>26</v>
      </c>
      <c r="C24" s="784" t="s">
        <v>27</v>
      </c>
      <c r="D24" s="784"/>
      <c r="E24" s="784"/>
      <c r="F24" s="784"/>
      <c r="G24" s="784"/>
      <c r="H24" s="785"/>
      <c r="I24" s="525">
        <v>2</v>
      </c>
      <c r="J24" s="525">
        <v>11</v>
      </c>
      <c r="K24" s="525">
        <v>13</v>
      </c>
    </row>
    <row r="25" spans="1:11" ht="12.75">
      <c r="A25" s="3" t="s">
        <v>51</v>
      </c>
      <c r="B25" s="118" t="s">
        <v>28</v>
      </c>
      <c r="C25" s="784" t="s">
        <v>29</v>
      </c>
      <c r="D25" s="784"/>
      <c r="E25" s="784"/>
      <c r="F25" s="784"/>
      <c r="G25" s="784"/>
      <c r="H25" s="785"/>
      <c r="I25" s="525">
        <v>2</v>
      </c>
      <c r="J25" s="525">
        <v>29</v>
      </c>
      <c r="K25" s="525">
        <v>31</v>
      </c>
    </row>
    <row r="26" spans="1:11" ht="12.75">
      <c r="A26" s="3" t="s">
        <v>51</v>
      </c>
      <c r="B26" s="118" t="s">
        <v>30</v>
      </c>
      <c r="C26" s="784" t="s">
        <v>31</v>
      </c>
      <c r="D26" s="784"/>
      <c r="E26" s="784"/>
      <c r="F26" s="784"/>
      <c r="G26" s="784"/>
      <c r="H26" s="785"/>
      <c r="I26" s="525">
        <v>24</v>
      </c>
      <c r="J26" s="525">
        <v>64</v>
      </c>
      <c r="K26" s="525">
        <v>88</v>
      </c>
    </row>
    <row r="27" spans="1:11" ht="14.25" customHeight="1">
      <c r="A27" s="3" t="s">
        <v>51</v>
      </c>
      <c r="B27" s="118" t="s">
        <v>32</v>
      </c>
      <c r="C27" s="784" t="s">
        <v>33</v>
      </c>
      <c r="D27" s="784"/>
      <c r="E27" s="784"/>
      <c r="F27" s="784"/>
      <c r="G27" s="784"/>
      <c r="H27" s="785"/>
      <c r="I27" s="525">
        <v>1</v>
      </c>
      <c r="J27" s="525">
        <v>0</v>
      </c>
      <c r="K27" s="525">
        <v>1</v>
      </c>
    </row>
    <row r="28" spans="1:11" ht="25.5" customHeight="1">
      <c r="A28" s="3" t="s">
        <v>51</v>
      </c>
      <c r="B28" s="119" t="s">
        <v>34</v>
      </c>
      <c r="C28" s="784" t="s">
        <v>35</v>
      </c>
      <c r="D28" s="784"/>
      <c r="E28" s="784"/>
      <c r="F28" s="784"/>
      <c r="G28" s="784"/>
      <c r="H28" s="785"/>
      <c r="I28" s="525">
        <v>26</v>
      </c>
      <c r="J28" s="525">
        <v>70</v>
      </c>
      <c r="K28" s="525">
        <v>96</v>
      </c>
    </row>
    <row r="29" spans="1:11" ht="26.25" customHeight="1">
      <c r="A29" s="3" t="s">
        <v>51</v>
      </c>
      <c r="B29" s="119" t="s">
        <v>36</v>
      </c>
      <c r="C29" s="784" t="s">
        <v>37</v>
      </c>
      <c r="D29" s="784"/>
      <c r="E29" s="784"/>
      <c r="F29" s="784"/>
      <c r="G29" s="784"/>
      <c r="H29" s="785"/>
      <c r="I29" s="525">
        <v>0</v>
      </c>
      <c r="J29" s="525">
        <v>17</v>
      </c>
      <c r="K29" s="525">
        <v>17</v>
      </c>
    </row>
    <row r="30" spans="1:11" ht="12.75">
      <c r="A30" s="3" t="s">
        <v>51</v>
      </c>
      <c r="B30" s="118" t="s">
        <v>38</v>
      </c>
      <c r="C30" s="784" t="s">
        <v>39</v>
      </c>
      <c r="D30" s="784"/>
      <c r="E30" s="784"/>
      <c r="F30" s="784"/>
      <c r="G30" s="784"/>
      <c r="H30" s="785"/>
      <c r="I30" s="525">
        <v>0</v>
      </c>
      <c r="J30" s="525">
        <v>1</v>
      </c>
      <c r="K30" s="525">
        <v>1</v>
      </c>
    </row>
    <row r="31" spans="1:11" ht="25.5" customHeight="1">
      <c r="A31" s="3" t="s">
        <v>51</v>
      </c>
      <c r="B31" s="118" t="s">
        <v>40</v>
      </c>
      <c r="C31" s="784" t="s">
        <v>1085</v>
      </c>
      <c r="D31" s="784"/>
      <c r="E31" s="784"/>
      <c r="F31" s="784"/>
      <c r="G31" s="784"/>
      <c r="H31" s="785"/>
      <c r="I31" s="525">
        <v>0</v>
      </c>
      <c r="J31" s="525">
        <v>5</v>
      </c>
      <c r="K31" s="525">
        <v>5</v>
      </c>
    </row>
    <row r="32" spans="1:11" ht="25.5" customHeight="1">
      <c r="A32" s="3" t="s">
        <v>51</v>
      </c>
      <c r="B32" s="164" t="s">
        <v>70</v>
      </c>
      <c r="C32" s="835" t="s">
        <v>828</v>
      </c>
      <c r="D32" s="835"/>
      <c r="E32" s="835"/>
      <c r="F32" s="835"/>
      <c r="G32" s="835"/>
      <c r="H32" s="835"/>
      <c r="I32" s="525"/>
      <c r="J32" s="525"/>
      <c r="K32" s="525"/>
    </row>
    <row r="34" spans="1:11" ht="12.75">
      <c r="A34" s="3" t="s">
        <v>52</v>
      </c>
      <c r="B34" s="988" t="s">
        <v>54</v>
      </c>
      <c r="C34" s="837"/>
      <c r="D34" s="837"/>
      <c r="E34" s="837"/>
      <c r="F34" s="837"/>
      <c r="G34" s="837"/>
      <c r="H34" s="837"/>
      <c r="I34" s="837"/>
      <c r="J34" s="837"/>
      <c r="K34" s="837"/>
    </row>
    <row r="35" spans="2:11" ht="64.5" customHeight="1">
      <c r="B35" s="774" t="s">
        <v>1134</v>
      </c>
      <c r="C35" s="774"/>
      <c r="D35" s="774"/>
      <c r="E35" s="774"/>
      <c r="F35" s="774"/>
      <c r="G35" s="774"/>
      <c r="H35" s="774"/>
      <c r="I35" s="774"/>
      <c r="J35" s="774"/>
      <c r="K35" s="774"/>
    </row>
    <row r="36" spans="2:11" ht="12.75">
      <c r="B36" s="7"/>
      <c r="C36" s="7"/>
      <c r="D36" s="7"/>
      <c r="E36" s="7"/>
      <c r="F36" s="7"/>
      <c r="G36" s="7"/>
      <c r="H36" s="7"/>
      <c r="I36" s="7"/>
      <c r="J36" s="7"/>
      <c r="K36" s="7"/>
    </row>
    <row r="37" spans="1:11" s="157" customFormat="1" ht="12.75">
      <c r="A37" s="634" t="s">
        <v>52</v>
      </c>
      <c r="B37" s="987" t="s">
        <v>1135</v>
      </c>
      <c r="C37" s="987"/>
      <c r="D37" s="987"/>
      <c r="E37" s="987"/>
      <c r="F37" s="987"/>
      <c r="G37" s="165">
        <v>11.1</v>
      </c>
      <c r="H37" s="166" t="s">
        <v>71</v>
      </c>
      <c r="I37" s="186" t="s">
        <v>829</v>
      </c>
      <c r="J37" s="187">
        <v>632.67</v>
      </c>
      <c r="K37" s="186" t="s">
        <v>830</v>
      </c>
    </row>
    <row r="38" spans="9:11" s="157" customFormat="1" ht="12.75">
      <c r="I38" s="188" t="s">
        <v>831</v>
      </c>
      <c r="J38" s="187">
        <v>57</v>
      </c>
      <c r="K38" s="186" t="s">
        <v>72</v>
      </c>
    </row>
    <row r="39" spans="1:11" s="283" customFormat="1" ht="16.5" customHeight="1">
      <c r="A39" s="282" t="s">
        <v>53</v>
      </c>
      <c r="B39" s="1136" t="s">
        <v>41</v>
      </c>
      <c r="C39" s="1060"/>
      <c r="D39" s="1060"/>
      <c r="E39" s="1060"/>
      <c r="F39" s="1060"/>
      <c r="G39" s="1060"/>
      <c r="H39" s="1060"/>
      <c r="I39" s="1060"/>
      <c r="J39" s="1060"/>
      <c r="K39" s="1060"/>
    </row>
    <row r="40" spans="1:11" s="283" customFormat="1" ht="27" customHeight="1">
      <c r="A40" s="282"/>
      <c r="B40" s="931" t="s">
        <v>1136</v>
      </c>
      <c r="C40" s="931"/>
      <c r="D40" s="931"/>
      <c r="E40" s="931"/>
      <c r="F40" s="931"/>
      <c r="G40" s="931"/>
      <c r="H40" s="931"/>
      <c r="I40" s="931"/>
      <c r="J40" s="931"/>
      <c r="K40" s="931"/>
    </row>
    <row r="41" spans="1:11" s="283" customFormat="1" ht="115.5" customHeight="1">
      <c r="A41" s="282"/>
      <c r="B41" s="1137" t="s">
        <v>327</v>
      </c>
      <c r="C41" s="931"/>
      <c r="D41" s="931"/>
      <c r="E41" s="931"/>
      <c r="F41" s="931"/>
      <c r="G41" s="931"/>
      <c r="H41" s="931"/>
      <c r="I41" s="931"/>
      <c r="J41" s="931"/>
      <c r="K41" s="931"/>
    </row>
    <row r="42" spans="1:11" s="283" customFormat="1" ht="93" customHeight="1">
      <c r="A42" s="282"/>
      <c r="B42" s="1137" t="s">
        <v>328</v>
      </c>
      <c r="C42" s="931"/>
      <c r="D42" s="931"/>
      <c r="E42" s="931"/>
      <c r="F42" s="931"/>
      <c r="G42" s="931"/>
      <c r="H42" s="931"/>
      <c r="I42" s="931"/>
      <c r="J42" s="931"/>
      <c r="K42" s="931"/>
    </row>
    <row r="43" spans="1:11" s="283" customFormat="1" ht="68.25" customHeight="1">
      <c r="A43" s="282"/>
      <c r="B43" s="931" t="s">
        <v>1137</v>
      </c>
      <c r="C43" s="931"/>
      <c r="D43" s="931"/>
      <c r="E43" s="931"/>
      <c r="F43" s="931"/>
      <c r="G43" s="931"/>
      <c r="H43" s="931"/>
      <c r="I43" s="931"/>
      <c r="J43" s="931"/>
      <c r="K43" s="931"/>
    </row>
    <row r="44" spans="1:11" s="283" customFormat="1" ht="12.75">
      <c r="A44" s="282"/>
      <c r="B44" s="516"/>
      <c r="C44" s="516"/>
      <c r="D44" s="516"/>
      <c r="E44" s="516"/>
      <c r="F44" s="516"/>
      <c r="G44" s="516"/>
      <c r="H44" s="516"/>
      <c r="I44" s="516"/>
      <c r="J44" s="516"/>
      <c r="K44" s="516"/>
    </row>
    <row r="45" spans="1:11" s="283" customFormat="1" ht="12.75">
      <c r="A45" s="282" t="s">
        <v>53</v>
      </c>
      <c r="B45" s="1138" t="s">
        <v>1116</v>
      </c>
      <c r="C45" s="1139"/>
      <c r="D45" s="1139"/>
      <c r="E45" s="1139"/>
      <c r="F45" s="1139"/>
      <c r="G45" s="1139"/>
      <c r="H45" s="1139"/>
      <c r="I45" s="1139"/>
      <c r="J45" s="1139"/>
      <c r="K45" s="1139"/>
    </row>
    <row r="46" s="283" customFormat="1" ht="12.75"/>
    <row r="47" spans="1:11" s="283" customFormat="1" ht="12.75">
      <c r="A47" s="282" t="s">
        <v>53</v>
      </c>
      <c r="B47" s="1140" t="s">
        <v>1117</v>
      </c>
      <c r="C47" s="1140"/>
      <c r="D47" s="1140"/>
      <c r="E47" s="1140"/>
      <c r="F47" s="1140"/>
      <c r="G47" s="1140"/>
      <c r="H47" s="1140"/>
      <c r="I47" s="1140"/>
      <c r="J47" s="1140"/>
      <c r="K47" s="1140"/>
    </row>
    <row r="48" spans="1:11" s="283" customFormat="1" ht="12.75">
      <c r="A48" s="282" t="s">
        <v>53</v>
      </c>
      <c r="B48" s="1135" t="s">
        <v>42</v>
      </c>
      <c r="C48" s="1135"/>
      <c r="D48" s="517" t="s">
        <v>43</v>
      </c>
      <c r="E48" s="517" t="s">
        <v>44</v>
      </c>
      <c r="F48" s="517" t="s">
        <v>45</v>
      </c>
      <c r="G48" s="517" t="s">
        <v>46</v>
      </c>
      <c r="H48" s="517" t="s">
        <v>47</v>
      </c>
      <c r="I48" s="517" t="s">
        <v>48</v>
      </c>
      <c r="J48" s="517" t="s">
        <v>49</v>
      </c>
      <c r="K48" s="517" t="s">
        <v>924</v>
      </c>
    </row>
    <row r="49" spans="1:11" s="283" customFormat="1" ht="12.75">
      <c r="A49" s="282" t="s">
        <v>53</v>
      </c>
      <c r="B49" s="1135"/>
      <c r="C49" s="1135"/>
      <c r="D49" s="430"/>
      <c r="E49" s="430"/>
      <c r="F49" s="430"/>
      <c r="G49" s="430"/>
      <c r="H49" s="430"/>
      <c r="I49" s="430"/>
      <c r="J49" s="430"/>
      <c r="K49" s="430">
        <f>SUM(D49:J49)</f>
        <v>0</v>
      </c>
    </row>
    <row r="50" spans="2:3" s="283" customFormat="1" ht="12.75">
      <c r="B50" s="1134"/>
      <c r="C50" s="1134"/>
    </row>
    <row r="51" spans="1:11" s="283" customFormat="1" ht="12.75">
      <c r="A51" s="282" t="s">
        <v>53</v>
      </c>
      <c r="B51" s="1135" t="s">
        <v>50</v>
      </c>
      <c r="C51" s="1135"/>
      <c r="D51" s="517" t="s">
        <v>43</v>
      </c>
      <c r="E51" s="517" t="s">
        <v>44</v>
      </c>
      <c r="F51" s="517" t="s">
        <v>45</v>
      </c>
      <c r="G51" s="517" t="s">
        <v>46</v>
      </c>
      <c r="H51" s="517" t="s">
        <v>47</v>
      </c>
      <c r="I51" s="517" t="s">
        <v>48</v>
      </c>
      <c r="J51" s="517" t="s">
        <v>49</v>
      </c>
      <c r="K51" s="517" t="s">
        <v>924</v>
      </c>
    </row>
    <row r="52" spans="1:11" s="283" customFormat="1" ht="12.75">
      <c r="A52" s="282" t="s">
        <v>53</v>
      </c>
      <c r="B52" s="1135"/>
      <c r="C52" s="1135"/>
      <c r="D52" s="430"/>
      <c r="E52" s="430"/>
      <c r="F52" s="430"/>
      <c r="G52" s="430"/>
      <c r="H52" s="430"/>
      <c r="I52" s="430"/>
      <c r="J52" s="430"/>
      <c r="K52" s="430">
        <f>SUM(D52:J52)</f>
        <v>0</v>
      </c>
    </row>
  </sheetData>
  <sheetProtection/>
  <mergeCells count="41">
    <mergeCell ref="B45:K45"/>
    <mergeCell ref="B35:K35"/>
    <mergeCell ref="B51:C52"/>
    <mergeCell ref="B47:K47"/>
    <mergeCell ref="B48:C49"/>
    <mergeCell ref="C31:H31"/>
    <mergeCell ref="B43:K43"/>
    <mergeCell ref="C32:H32"/>
    <mergeCell ref="B50:C50"/>
    <mergeCell ref="B39:K39"/>
    <mergeCell ref="B40:K40"/>
    <mergeCell ref="B37:F37"/>
    <mergeCell ref="B34:K34"/>
    <mergeCell ref="C12:I12"/>
    <mergeCell ref="B22:H22"/>
    <mergeCell ref="C8:I8"/>
    <mergeCell ref="B42:K42"/>
    <mergeCell ref="B41:K41"/>
    <mergeCell ref="C28:H28"/>
    <mergeCell ref="C29:H29"/>
    <mergeCell ref="B14:K14"/>
    <mergeCell ref="B16:K16"/>
    <mergeCell ref="B19:K19"/>
    <mergeCell ref="C7:I7"/>
    <mergeCell ref="C11:I11"/>
    <mergeCell ref="C9:I9"/>
    <mergeCell ref="C30:H30"/>
    <mergeCell ref="B20:K20"/>
    <mergeCell ref="B18:K18"/>
    <mergeCell ref="C26:H26"/>
    <mergeCell ref="C25:H25"/>
    <mergeCell ref="B17:K17"/>
    <mergeCell ref="C23:H23"/>
    <mergeCell ref="C27:H27"/>
    <mergeCell ref="C24:H24"/>
    <mergeCell ref="A1:K1"/>
    <mergeCell ref="B4:K4"/>
    <mergeCell ref="B3:K3"/>
    <mergeCell ref="C6:I6"/>
    <mergeCell ref="C10:I10"/>
    <mergeCell ref="B15:K15"/>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3.xml><?xml version="1.0" encoding="utf-8"?>
<worksheet xmlns="http://schemas.openxmlformats.org/spreadsheetml/2006/main" xmlns:r="http://schemas.openxmlformats.org/officeDocument/2006/relationships">
  <sheetPr codeName="Sheet3">
    <tabColor theme="1"/>
  </sheetPr>
  <dimension ref="A1:F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772" t="s">
        <v>338</v>
      </c>
      <c r="B1" s="772"/>
      <c r="C1" s="772"/>
      <c r="D1" s="772"/>
      <c r="E1" s="772"/>
      <c r="F1" s="772"/>
    </row>
    <row r="2" ht="12.75"/>
    <row r="3" spans="1:6" ht="27.75" customHeight="1">
      <c r="A3" s="2" t="s">
        <v>753</v>
      </c>
      <c r="B3" s="803" t="s">
        <v>709</v>
      </c>
      <c r="C3" s="804"/>
      <c r="D3" s="804"/>
      <c r="E3" s="804"/>
      <c r="F3" s="804"/>
    </row>
    <row r="4" spans="1:6" ht="12.75">
      <c r="A4" s="2" t="s">
        <v>753</v>
      </c>
      <c r="B4" s="86"/>
      <c r="C4" s="805" t="s">
        <v>109</v>
      </c>
      <c r="D4" s="805"/>
      <c r="E4" s="805" t="s">
        <v>110</v>
      </c>
      <c r="F4" s="805"/>
    </row>
    <row r="5" spans="1:6" ht="12.75">
      <c r="A5" s="2" t="s">
        <v>753</v>
      </c>
      <c r="B5" s="101"/>
      <c r="C5" s="17" t="s">
        <v>111</v>
      </c>
      <c r="D5" s="17" t="s">
        <v>112</v>
      </c>
      <c r="E5" s="17" t="s">
        <v>111</v>
      </c>
      <c r="F5" s="17" t="s">
        <v>112</v>
      </c>
    </row>
    <row r="6" spans="1:6" ht="12.75">
      <c r="A6" s="2" t="s">
        <v>753</v>
      </c>
      <c r="B6" s="18" t="s">
        <v>113</v>
      </c>
      <c r="C6" s="19"/>
      <c r="D6" s="19"/>
      <c r="E6" s="19"/>
      <c r="F6" s="19"/>
    </row>
    <row r="7" spans="1:6" ht="25.5">
      <c r="A7" s="2" t="s">
        <v>753</v>
      </c>
      <c r="B7" s="20" t="s">
        <v>114</v>
      </c>
      <c r="C7" s="547">
        <f>SUM('B CAS'!C7,'B CAPS'!C7,'B GS'!C7,'B SEM'!C7)</f>
        <v>246</v>
      </c>
      <c r="D7" s="547">
        <f>SUM('B CAS'!D7,'B CAPS'!D7,'B GS'!D7,'B SEM'!D7)</f>
        <v>354</v>
      </c>
      <c r="E7" s="547">
        <f>SUM('B CAS'!E7,'B CAPS'!E7,'B GS'!E7,'B SEM'!E7)</f>
        <v>9</v>
      </c>
      <c r="F7" s="547">
        <f>SUM('B CAS'!F7,'B CAPS'!F7,'B GS'!F7,'B SEM'!F7)</f>
        <v>33</v>
      </c>
    </row>
    <row r="8" spans="1:6" ht="12.75">
      <c r="A8" s="2" t="s">
        <v>753</v>
      </c>
      <c r="B8" s="16" t="s">
        <v>115</v>
      </c>
      <c r="C8" s="547">
        <f>SUM('B CAS'!C8,'B CAPS'!C8,'B GS'!C8,'B SEM'!C8)</f>
        <v>71</v>
      </c>
      <c r="D8" s="547">
        <f>SUM('B CAS'!D8,'B CAPS'!D8,'B GS'!D8,'B SEM'!D8)</f>
        <v>63</v>
      </c>
      <c r="E8" s="547">
        <f>SUM('B CAS'!E8,'B CAPS'!E8,'B GS'!E8,'B SEM'!E8)</f>
        <v>25</v>
      </c>
      <c r="F8" s="547">
        <f>SUM('B CAS'!F8,'B CAPS'!F8,'B GS'!F8,'B SEM'!F8)</f>
        <v>46</v>
      </c>
    </row>
    <row r="9" spans="1:6" ht="12.75">
      <c r="A9" s="2" t="s">
        <v>753</v>
      </c>
      <c r="B9" s="16" t="s">
        <v>116</v>
      </c>
      <c r="C9" s="547">
        <f>SUM('B CAS'!C9,'B CAPS'!C9,'B GS'!C9,'B SEM'!C9)</f>
        <v>756</v>
      </c>
      <c r="D9" s="547">
        <f>SUM('B CAS'!D9,'B CAPS'!D9,'B GS'!D9,'B SEM'!D9)</f>
        <v>1209</v>
      </c>
      <c r="E9" s="547">
        <f>SUM('B CAS'!E9,'B CAPS'!E9,'B GS'!E9,'B SEM'!E9)</f>
        <v>134</v>
      </c>
      <c r="F9" s="547">
        <f>SUM('B CAS'!F9,'B CAPS'!F9,'B GS'!F9,'B SEM'!F9)</f>
        <v>356</v>
      </c>
    </row>
    <row r="10" spans="1:6" ht="12.75">
      <c r="A10" s="2" t="s">
        <v>753</v>
      </c>
      <c r="B10" s="21" t="s">
        <v>117</v>
      </c>
      <c r="C10" s="552">
        <f>SUM(C7:C9)</f>
        <v>1073</v>
      </c>
      <c r="D10" s="552">
        <f>SUM(D7:D9)</f>
        <v>1626</v>
      </c>
      <c r="E10" s="552">
        <f>SUM(E7:E9)</f>
        <v>168</v>
      </c>
      <c r="F10" s="552">
        <f>SUM(F7:F9)</f>
        <v>435</v>
      </c>
    </row>
    <row r="11" spans="1:6" ht="25.5">
      <c r="A11" s="2" t="s">
        <v>753</v>
      </c>
      <c r="B11" s="20" t="s">
        <v>1090</v>
      </c>
      <c r="C11" s="547">
        <f>SUM('B CAS'!C11,'B CAPS'!C11,'B GS'!C11,'B SEM'!C11)</f>
        <v>27</v>
      </c>
      <c r="D11" s="547">
        <f>SUM('B CAS'!D11,'B CAPS'!D11,'B GS'!D11,'B SEM'!D11)</f>
        <v>47</v>
      </c>
      <c r="E11" s="547">
        <f>SUM('B CAS'!E11,'B CAPS'!E11,'B GS'!E11,'B SEM'!E11)</f>
        <v>2</v>
      </c>
      <c r="F11" s="547">
        <f>SUM('B CAS'!F11,'B CAPS'!F11,'B GS'!F11,'B SEM'!F11)</f>
        <v>14</v>
      </c>
    </row>
    <row r="12" spans="1:6" ht="12.75">
      <c r="A12" s="2" t="s">
        <v>753</v>
      </c>
      <c r="B12" s="21" t="s">
        <v>1091</v>
      </c>
      <c r="C12" s="552">
        <f>SUM(C10:C11)</f>
        <v>1100</v>
      </c>
      <c r="D12" s="552">
        <f>SUM(D10:D11)</f>
        <v>1673</v>
      </c>
      <c r="E12" s="552">
        <f>SUM(E10:E11)</f>
        <v>170</v>
      </c>
      <c r="F12" s="552">
        <f>SUM(F10:F11)</f>
        <v>449</v>
      </c>
    </row>
    <row r="13" spans="1:6" ht="12.75">
      <c r="A13" s="2" t="s">
        <v>753</v>
      </c>
      <c r="B13" s="18" t="s">
        <v>1092</v>
      </c>
      <c r="C13" s="553"/>
      <c r="D13" s="553"/>
      <c r="E13" s="553"/>
      <c r="F13" s="553"/>
    </row>
    <row r="14" spans="1:6" ht="25.5">
      <c r="A14" s="2" t="s">
        <v>753</v>
      </c>
      <c r="B14" s="22" t="s">
        <v>591</v>
      </c>
      <c r="C14" s="547">
        <f>SUM('B CAS'!C14,'B CAPS'!C14,'B GS'!C14,'B SEM'!C14)</f>
        <v>0</v>
      </c>
      <c r="D14" s="547">
        <f>SUM('B CAS'!D14,'B CAPS'!D14,'B GS'!D14,'B SEM'!D14)</f>
        <v>0</v>
      </c>
      <c r="E14" s="547">
        <f>SUM('B CAS'!E14,'B CAPS'!E14,'B GS'!E14,'B SEM'!E14)</f>
        <v>0</v>
      </c>
      <c r="F14" s="547">
        <f>SUM('B CAS'!F14,'B CAPS'!F14,'B GS'!F14,'B SEM'!F14)</f>
        <v>0</v>
      </c>
    </row>
    <row r="15" spans="1:6" ht="12.75">
      <c r="A15" s="2" t="s">
        <v>753</v>
      </c>
      <c r="B15" s="23" t="s">
        <v>592</v>
      </c>
      <c r="C15" s="547">
        <f>SUM('B CAS'!C15,'B CAPS'!C15,'B GS'!C15,'B SEM'!C15)</f>
        <v>0</v>
      </c>
      <c r="D15" s="547">
        <f>SUM('B CAS'!D15,'B CAPS'!D15,'B GS'!D15,'B SEM'!D15)</f>
        <v>0</v>
      </c>
      <c r="E15" s="547">
        <f>SUM('B CAS'!E15,'B CAPS'!E15,'B GS'!E15,'B SEM'!E15)</f>
        <v>0</v>
      </c>
      <c r="F15" s="547">
        <f>SUM('B CAS'!F15,'B CAPS'!F15,'B GS'!F15,'B SEM'!F15)</f>
        <v>0</v>
      </c>
    </row>
    <row r="16" spans="1:6" ht="12.75">
      <c r="A16" s="2" t="s">
        <v>753</v>
      </c>
      <c r="B16" s="21" t="s">
        <v>593</v>
      </c>
      <c r="C16" s="554">
        <f>SUM(C14,C15)</f>
        <v>0</v>
      </c>
      <c r="D16" s="554">
        <f>SUM(D14,D15)</f>
        <v>0</v>
      </c>
      <c r="E16" s="554">
        <f>SUM(E14,E15)</f>
        <v>0</v>
      </c>
      <c r="F16" s="554">
        <f>SUM(F14,F15)</f>
        <v>0</v>
      </c>
    </row>
    <row r="17" spans="1:6" ht="12.75">
      <c r="A17" s="2" t="s">
        <v>753</v>
      </c>
      <c r="B17" s="18" t="s">
        <v>594</v>
      </c>
      <c r="C17" s="553"/>
      <c r="D17" s="553"/>
      <c r="E17" s="553"/>
      <c r="F17" s="553"/>
    </row>
    <row r="18" spans="1:6" ht="12.75">
      <c r="A18" s="2" t="s">
        <v>753</v>
      </c>
      <c r="B18" s="23" t="s">
        <v>595</v>
      </c>
      <c r="C18" s="547">
        <f>SUM('B CAS'!C18,'B CAPS'!C18,'B GS'!C18,'B SEM'!C18)</f>
        <v>143</v>
      </c>
      <c r="D18" s="547">
        <f>SUM('B CAS'!D18,'B CAPS'!D18,'B GS'!D18,'B SEM'!D18)</f>
        <v>164</v>
      </c>
      <c r="E18" s="547">
        <f>SUM('B CAS'!E18,'B CAPS'!E18,'B GS'!E18,'B SEM'!E18)</f>
        <v>78</v>
      </c>
      <c r="F18" s="547">
        <f>SUM('B CAS'!F18,'B CAPS'!F18,'B GS'!F18,'B SEM'!F18)</f>
        <v>68</v>
      </c>
    </row>
    <row r="19" spans="1:6" ht="12.75">
      <c r="A19" s="2" t="s">
        <v>753</v>
      </c>
      <c r="B19" s="23" t="s">
        <v>116</v>
      </c>
      <c r="C19" s="547">
        <f>SUM('B CAS'!C19,'B CAPS'!C19,'B GS'!C19,'B SEM'!C19)</f>
        <v>361</v>
      </c>
      <c r="D19" s="547">
        <f>SUM('B CAS'!D19,'B CAPS'!D19,'B GS'!D19,'B SEM'!D19)</f>
        <v>418</v>
      </c>
      <c r="E19" s="547">
        <f>SUM('B CAS'!E19,'B CAPS'!E19,'B GS'!E19,'B SEM'!E19)</f>
        <v>371</v>
      </c>
      <c r="F19" s="547">
        <f>SUM('B CAS'!F19,'B CAPS'!F19,'B GS'!F19,'B SEM'!F19)</f>
        <v>364</v>
      </c>
    </row>
    <row r="20" spans="1:6" ht="25.5">
      <c r="A20" s="2" t="s">
        <v>753</v>
      </c>
      <c r="B20" s="22" t="s">
        <v>596</v>
      </c>
      <c r="C20" s="547">
        <f>SUM('B CAS'!C20,'B CAPS'!C20,'B GS'!C20,'B SEM'!C20)</f>
        <v>0</v>
      </c>
      <c r="D20" s="547">
        <f>SUM('B CAS'!D20,'B CAPS'!D20,'B GS'!D20,'B SEM'!D20)</f>
        <v>1</v>
      </c>
      <c r="E20" s="547">
        <f>SUM('B CAS'!E20,'B CAPS'!E20,'B GS'!E20,'B SEM'!E20)</f>
        <v>47</v>
      </c>
      <c r="F20" s="547">
        <f>SUM('B CAS'!F20,'B CAPS'!F20,'B GS'!F20,'B SEM'!F20)</f>
        <v>32</v>
      </c>
    </row>
    <row r="21" spans="1:6" ht="12.75">
      <c r="A21" s="2" t="s">
        <v>753</v>
      </c>
      <c r="B21" s="21" t="s">
        <v>597</v>
      </c>
      <c r="C21" s="555">
        <f>SUM(C18:C20)</f>
        <v>504</v>
      </c>
      <c r="D21" s="555">
        <f>SUM(D18:D20)</f>
        <v>583</v>
      </c>
      <c r="E21" s="555">
        <f>SUM(E18:E20)</f>
        <v>496</v>
      </c>
      <c r="F21" s="555">
        <f>SUM(F18:F20)</f>
        <v>464</v>
      </c>
    </row>
    <row r="22" spans="1:6" ht="12.75">
      <c r="A22" s="2" t="s">
        <v>753</v>
      </c>
      <c r="B22" s="773" t="s">
        <v>598</v>
      </c>
      <c r="C22" s="773"/>
      <c r="D22" s="773"/>
      <c r="E22" s="773"/>
      <c r="F22" s="549">
        <f>SUM(C12:F12)</f>
        <v>3392</v>
      </c>
    </row>
    <row r="23" spans="1:6" ht="12.75">
      <c r="A23" s="2" t="s">
        <v>753</v>
      </c>
      <c r="B23" s="773" t="s">
        <v>599</v>
      </c>
      <c r="C23" s="773"/>
      <c r="D23" s="773"/>
      <c r="E23" s="773"/>
      <c r="F23" s="550">
        <f>SUM(C16:F16)+SUM(C21:F21)</f>
        <v>2047</v>
      </c>
    </row>
    <row r="24" spans="1:6" ht="12.75">
      <c r="A24" s="2" t="s">
        <v>753</v>
      </c>
      <c r="B24" s="799" t="s">
        <v>600</v>
      </c>
      <c r="C24" s="799"/>
      <c r="D24" s="799"/>
      <c r="E24" s="799"/>
      <c r="F24" s="551">
        <f>SUM(F22:F23)</f>
        <v>5439</v>
      </c>
    </row>
    <row r="26" spans="1:6" ht="54" customHeight="1">
      <c r="A26" s="2" t="s">
        <v>754</v>
      </c>
      <c r="B26" s="800" t="s">
        <v>710</v>
      </c>
      <c r="C26" s="801"/>
      <c r="D26" s="801"/>
      <c r="E26" s="801"/>
      <c r="F26" s="801"/>
    </row>
    <row r="27" spans="1:6" ht="60">
      <c r="A27" s="2" t="s">
        <v>754</v>
      </c>
      <c r="B27" s="802"/>
      <c r="C27" s="802"/>
      <c r="D27" s="114" t="s">
        <v>601</v>
      </c>
      <c r="E27" s="114" t="s">
        <v>1084</v>
      </c>
      <c r="F27" s="291" t="s">
        <v>752</v>
      </c>
    </row>
    <row r="28" spans="1:6" ht="12.75">
      <c r="A28" s="2" t="s">
        <v>754</v>
      </c>
      <c r="B28" s="793" t="s">
        <v>602</v>
      </c>
      <c r="C28" s="793"/>
      <c r="D28" s="547">
        <f>SUM('B CAS'!D28,'B CAPS'!D28,'B GS'!D28,'B SEM'!D28)</f>
        <v>4</v>
      </c>
      <c r="E28" s="547">
        <f>SUM('B CAS'!E28,'B CAPS'!E28,'B GS'!E28,'B SEM'!E28)</f>
        <v>13</v>
      </c>
      <c r="F28" s="292"/>
    </row>
    <row r="29" spans="1:6" ht="12.75">
      <c r="A29" s="2" t="s">
        <v>754</v>
      </c>
      <c r="B29" s="793" t="s">
        <v>727</v>
      </c>
      <c r="C29" s="793"/>
      <c r="D29" s="547">
        <f>SUM('B CAS'!D29,'B CAPS'!D29,'B GS'!D29,'B SEM'!D29)</f>
        <v>26</v>
      </c>
      <c r="E29" s="547">
        <f>SUM('B CAS'!E29,'B CAPS'!E29,'B GS'!E29,'B SEM'!E29)</f>
        <v>139</v>
      </c>
      <c r="F29" s="292"/>
    </row>
    <row r="30" spans="1:6" ht="12.75">
      <c r="A30" s="2" t="s">
        <v>754</v>
      </c>
      <c r="B30" s="793" t="s">
        <v>489</v>
      </c>
      <c r="C30" s="793"/>
      <c r="D30" s="547">
        <f>SUM('B CAS'!D30,'B CAPS'!D30,'B GS'!D30,'B SEM'!D30)</f>
        <v>1</v>
      </c>
      <c r="E30" s="547">
        <f>SUM('B CAS'!E30,'B CAPS'!E30,'B GS'!E30,'B SEM'!E30)</f>
        <v>7</v>
      </c>
      <c r="F30" s="292"/>
    </row>
    <row r="31" spans="1:6" ht="12.75">
      <c r="A31" s="2" t="s">
        <v>754</v>
      </c>
      <c r="B31" s="793" t="s">
        <v>728</v>
      </c>
      <c r="C31" s="793"/>
      <c r="D31" s="547">
        <f>SUM('B CAS'!D31,'B CAPS'!D31,'B GS'!D31,'B SEM'!D31)</f>
        <v>12</v>
      </c>
      <c r="E31" s="547">
        <f>SUM('B CAS'!E31,'B CAPS'!E31,'B GS'!E31,'B SEM'!E31)</f>
        <v>80</v>
      </c>
      <c r="F31" s="292"/>
    </row>
    <row r="32" spans="1:6" ht="12.75">
      <c r="A32" s="2" t="s">
        <v>754</v>
      </c>
      <c r="B32" s="793" t="s">
        <v>729</v>
      </c>
      <c r="C32" s="793"/>
      <c r="D32" s="547">
        <f>SUM('B CAS'!D32,'B CAPS'!D32,'B GS'!D32,'B SEM'!D32)</f>
        <v>7</v>
      </c>
      <c r="E32" s="547">
        <f>SUM('B CAS'!E32,'B CAPS'!E32,'B GS'!E32,'B SEM'!E32)</f>
        <v>51</v>
      </c>
      <c r="F32" s="292"/>
    </row>
    <row r="33" spans="1:6" ht="12.75">
      <c r="A33" s="2" t="s">
        <v>754</v>
      </c>
      <c r="B33" s="793" t="s">
        <v>730</v>
      </c>
      <c r="C33" s="793"/>
      <c r="D33" s="547">
        <f>SUM('B CAS'!D33,'B CAPS'!D33,'B GS'!D33,'B SEM'!D33)</f>
        <v>551</v>
      </c>
      <c r="E33" s="547">
        <f>SUM('B CAS'!E33,'B CAPS'!E33,'B GS'!E33,'B SEM'!E33)</f>
        <v>2868</v>
      </c>
      <c r="F33" s="292"/>
    </row>
    <row r="34" spans="1:6" ht="12.75">
      <c r="A34" s="2" t="s">
        <v>754</v>
      </c>
      <c r="B34" s="793" t="s">
        <v>731</v>
      </c>
      <c r="C34" s="793"/>
      <c r="D34" s="547">
        <f>SUM('B CAS'!D34,'B CAPS'!D34,'B GS'!D34,'B SEM'!D34)</f>
        <v>41</v>
      </c>
      <c r="E34" s="547">
        <f>SUM('B CAS'!E34,'B CAPS'!E34,'B GS'!E34,'B SEM'!E34)</f>
        <v>144</v>
      </c>
      <c r="F34" s="292"/>
    </row>
    <row r="35" spans="1:6" ht="12.75">
      <c r="A35" s="2" t="s">
        <v>754</v>
      </c>
      <c r="B35" s="798" t="s">
        <v>732</v>
      </c>
      <c r="C35" s="798"/>
      <c r="D35" s="548">
        <f>SUM(D28:D34)</f>
        <v>642</v>
      </c>
      <c r="E35" s="548">
        <f>SUM(E28:E34)</f>
        <v>3302</v>
      </c>
      <c r="F35" s="293">
        <f>SUM(F28:F34)</f>
        <v>0</v>
      </c>
    </row>
    <row r="37" ht="15.75">
      <c r="B37" s="24" t="s">
        <v>733</v>
      </c>
    </row>
    <row r="38" spans="1:6" ht="12.75">
      <c r="A38" s="2" t="s">
        <v>755</v>
      </c>
      <c r="B38" s="3" t="s">
        <v>711</v>
      </c>
      <c r="F38" s="25"/>
    </row>
    <row r="39" spans="1:6" ht="12.75">
      <c r="A39" s="2" t="s">
        <v>755</v>
      </c>
      <c r="B39" s="11" t="s">
        <v>734</v>
      </c>
      <c r="C39" s="547">
        <f>SUM('B CAS'!C39,'B CAPS'!C39,'B GS'!C39,'B SEM'!C39)</f>
        <v>0</v>
      </c>
      <c r="F39" s="25"/>
    </row>
    <row r="40" spans="1:6" ht="12.75">
      <c r="A40" s="2" t="s">
        <v>755</v>
      </c>
      <c r="B40" s="11" t="s">
        <v>735</v>
      </c>
      <c r="C40" s="547">
        <f>SUM('B CAS'!C40,'B CAPS'!C40,'B GS'!C40,'B SEM'!C40)</f>
        <v>10</v>
      </c>
      <c r="F40" s="25"/>
    </row>
    <row r="41" spans="1:6" ht="12.75">
      <c r="A41" s="2" t="s">
        <v>755</v>
      </c>
      <c r="B41" s="11" t="s">
        <v>736</v>
      </c>
      <c r="C41" s="547">
        <f>SUM('B CAS'!C41,'B CAPS'!C41,'B GS'!C41,'B SEM'!C41)</f>
        <v>769</v>
      </c>
      <c r="F41" s="25"/>
    </row>
    <row r="42" spans="1:6" ht="12.75">
      <c r="A42" s="2" t="s">
        <v>755</v>
      </c>
      <c r="B42" s="11" t="s">
        <v>473</v>
      </c>
      <c r="C42" s="547">
        <f>SUM('B CAS'!C42,'B CAPS'!C42,'B GS'!C42,'B SEM'!C42)</f>
        <v>9</v>
      </c>
      <c r="F42" s="25"/>
    </row>
    <row r="43" spans="1:6" ht="12.75">
      <c r="A43" s="2" t="s">
        <v>755</v>
      </c>
      <c r="B43" s="11" t="s">
        <v>737</v>
      </c>
      <c r="C43" s="547">
        <f>SUM('B CAS'!C43,'B CAPS'!C43,'B GS'!C43,'B SEM'!C43)</f>
        <v>343</v>
      </c>
      <c r="F43" s="25"/>
    </row>
    <row r="44" spans="1:6" ht="12.75">
      <c r="A44" s="2" t="s">
        <v>755</v>
      </c>
      <c r="B44" s="11" t="s">
        <v>738</v>
      </c>
      <c r="C44" s="547">
        <f>SUM('B CAS'!C44,'B CAPS'!C44,'B GS'!C44,'B SEM'!C44)</f>
        <v>24</v>
      </c>
      <c r="F44" s="25"/>
    </row>
    <row r="45" spans="1:6" ht="12.75">
      <c r="A45" s="2" t="s">
        <v>755</v>
      </c>
      <c r="B45" s="11" t="s">
        <v>739</v>
      </c>
      <c r="C45" s="547">
        <f>SUM('B CAS'!C45,'B CAPS'!C45,'B GS'!C45,'B SEM'!C45)</f>
        <v>13</v>
      </c>
      <c r="F45" s="25"/>
    </row>
    <row r="46" spans="1:6" ht="12.75">
      <c r="A46" s="2" t="s">
        <v>755</v>
      </c>
      <c r="B46" s="11" t="s">
        <v>740</v>
      </c>
      <c r="C46" s="547">
        <f>SUM('B CAS'!C46,'B CAPS'!C46,'B GS'!C46,'B SEM'!C46)</f>
        <v>0</v>
      </c>
      <c r="F46" s="25"/>
    </row>
    <row r="47" spans="1:6" ht="12.75">
      <c r="A47" s="2" t="s">
        <v>755</v>
      </c>
      <c r="B47" s="11" t="s">
        <v>741</v>
      </c>
      <c r="C47" s="547">
        <f>SUM('B CAS'!C47,'B CAPS'!C47,'B GS'!C47,'B SEM'!C47)</f>
        <v>0</v>
      </c>
      <c r="F47" s="25"/>
    </row>
    <row r="49" spans="2:6" ht="15.75">
      <c r="B49" s="26" t="s">
        <v>742</v>
      </c>
      <c r="C49" s="4"/>
      <c r="D49" s="4"/>
      <c r="E49" s="4"/>
      <c r="F49" s="4"/>
    </row>
    <row r="50" spans="2:6" ht="42.75" customHeight="1">
      <c r="B50" s="795" t="s">
        <v>712</v>
      </c>
      <c r="C50" s="795"/>
      <c r="D50" s="795"/>
      <c r="E50" s="795"/>
      <c r="F50" s="795"/>
    </row>
    <row r="51" spans="1:6" ht="12.75">
      <c r="A51" s="7"/>
      <c r="B51" s="4"/>
      <c r="C51" s="4"/>
      <c r="D51" s="4"/>
      <c r="E51" s="4"/>
      <c r="F51" s="4"/>
    </row>
    <row r="52" spans="2:6" ht="12.75">
      <c r="B52" s="796" t="s">
        <v>1040</v>
      </c>
      <c r="C52" s="797"/>
      <c r="D52" s="27"/>
      <c r="E52" s="27"/>
      <c r="F52" s="27"/>
    </row>
    <row r="53" spans="1:6" s="145" customFormat="1" ht="12.75">
      <c r="A53" s="139"/>
      <c r="B53" s="144"/>
      <c r="C53" s="144"/>
      <c r="D53" s="144"/>
      <c r="E53" s="144"/>
      <c r="F53" s="144"/>
    </row>
    <row r="54" spans="1:6" s="145" customFormat="1" ht="25.5" customHeight="1">
      <c r="A54" s="139"/>
      <c r="B54" s="794" t="s">
        <v>713</v>
      </c>
      <c r="C54" s="794"/>
      <c r="D54" s="794"/>
      <c r="E54" s="794"/>
      <c r="F54" s="144"/>
    </row>
    <row r="55" spans="1:6" s="145" customFormat="1" ht="12.75">
      <c r="A55" s="139"/>
      <c r="B55" s="137"/>
      <c r="C55" s="137"/>
      <c r="D55" s="137"/>
      <c r="E55" s="137"/>
      <c r="F55" s="144"/>
    </row>
    <row r="56" spans="1:6" s="145" customFormat="1" ht="12.75">
      <c r="A56" s="139"/>
      <c r="B56" s="146" t="s">
        <v>714</v>
      </c>
      <c r="C56" s="137"/>
      <c r="D56" s="137"/>
      <c r="E56" s="137"/>
      <c r="F56" s="144"/>
    </row>
    <row r="57" spans="2:6" ht="39.75" customHeight="1">
      <c r="B57" s="794" t="s">
        <v>715</v>
      </c>
      <c r="C57" s="795"/>
      <c r="D57" s="795"/>
      <c r="E57" s="795"/>
      <c r="F57" s="795"/>
    </row>
    <row r="58" spans="1:6" ht="27" customHeight="1">
      <c r="A58" s="2" t="s">
        <v>756</v>
      </c>
      <c r="B58" s="790" t="s">
        <v>716</v>
      </c>
      <c r="C58" s="791"/>
      <c r="D58" s="791"/>
      <c r="E58" s="792"/>
      <c r="F58" s="545">
        <v>559</v>
      </c>
    </row>
    <row r="59" spans="1:6" ht="51.75" customHeight="1">
      <c r="A59" s="2" t="s">
        <v>757</v>
      </c>
      <c r="B59" s="786" t="s">
        <v>717</v>
      </c>
      <c r="C59" s="787"/>
      <c r="D59" s="787"/>
      <c r="E59" s="788"/>
      <c r="F59" s="545">
        <v>0</v>
      </c>
    </row>
    <row r="60" spans="1:6" ht="26.25" customHeight="1">
      <c r="A60" s="2" t="s">
        <v>758</v>
      </c>
      <c r="B60" s="770" t="s">
        <v>718</v>
      </c>
      <c r="C60" s="784"/>
      <c r="D60" s="784"/>
      <c r="E60" s="785"/>
      <c r="F60" s="545">
        <f>F58-F59</f>
        <v>559</v>
      </c>
    </row>
    <row r="61" spans="1:6" ht="25.5" customHeight="1">
      <c r="A61" s="2" t="s">
        <v>759</v>
      </c>
      <c r="B61" s="770" t="s">
        <v>720</v>
      </c>
      <c r="C61" s="784"/>
      <c r="D61" s="784"/>
      <c r="E61" s="785"/>
      <c r="F61" s="545">
        <v>369</v>
      </c>
    </row>
    <row r="62" spans="1:6" ht="27.75" customHeight="1">
      <c r="A62" s="2" t="s">
        <v>760</v>
      </c>
      <c r="B62" s="770" t="s">
        <v>721</v>
      </c>
      <c r="C62" s="784"/>
      <c r="D62" s="784"/>
      <c r="E62" s="785"/>
      <c r="F62" s="545">
        <v>48</v>
      </c>
    </row>
    <row r="63" spans="1:6" ht="30.75" customHeight="1">
      <c r="A63" s="2" t="s">
        <v>761</v>
      </c>
      <c r="B63" s="786" t="s">
        <v>722</v>
      </c>
      <c r="C63" s="787"/>
      <c r="D63" s="787"/>
      <c r="E63" s="788"/>
      <c r="F63" s="545">
        <v>8</v>
      </c>
    </row>
    <row r="64" spans="1:6" ht="14.25" customHeight="1">
      <c r="A64" s="2" t="s">
        <v>762</v>
      </c>
      <c r="B64" s="770" t="s">
        <v>1041</v>
      </c>
      <c r="C64" s="784"/>
      <c r="D64" s="784"/>
      <c r="E64" s="785"/>
      <c r="F64" s="545">
        <f>SUM(F61:F63)</f>
        <v>425</v>
      </c>
    </row>
    <row r="65" spans="1:6" ht="15.75" customHeight="1">
      <c r="A65" s="2" t="s">
        <v>433</v>
      </c>
      <c r="B65" s="770" t="s">
        <v>719</v>
      </c>
      <c r="C65" s="784"/>
      <c r="D65" s="784"/>
      <c r="E65" s="785"/>
      <c r="F65" s="546">
        <f>F64/F60</f>
        <v>0.7602862254025045</v>
      </c>
    </row>
    <row r="66" spans="1:6" s="145" customFormat="1" ht="12.75">
      <c r="A66" s="139"/>
      <c r="B66" s="137"/>
      <c r="C66" s="137"/>
      <c r="D66" s="137"/>
      <c r="E66" s="137"/>
      <c r="F66" s="144"/>
    </row>
    <row r="67" spans="1:6" s="145" customFormat="1" ht="12.75">
      <c r="A67" s="139"/>
      <c r="B67" s="147" t="s">
        <v>250</v>
      </c>
      <c r="C67" s="144"/>
      <c r="D67" s="144"/>
      <c r="E67" s="144"/>
      <c r="F67" s="144"/>
    </row>
    <row r="68" spans="2:6" ht="39.75" customHeight="1">
      <c r="B68" s="794" t="s">
        <v>251</v>
      </c>
      <c r="C68" s="795"/>
      <c r="D68" s="795"/>
      <c r="E68" s="795"/>
      <c r="F68" s="795"/>
    </row>
    <row r="69" spans="1:6" ht="27" customHeight="1">
      <c r="A69" s="2" t="s">
        <v>756</v>
      </c>
      <c r="B69" s="790" t="s">
        <v>252</v>
      </c>
      <c r="C69" s="791"/>
      <c r="D69" s="791"/>
      <c r="E69" s="792"/>
      <c r="F69" s="545">
        <v>643</v>
      </c>
    </row>
    <row r="70" spans="1:6" ht="51.75" customHeight="1">
      <c r="A70" s="2" t="s">
        <v>757</v>
      </c>
      <c r="B70" s="786" t="s">
        <v>1028</v>
      </c>
      <c r="C70" s="787"/>
      <c r="D70" s="787"/>
      <c r="E70" s="788"/>
      <c r="F70" s="545">
        <v>0</v>
      </c>
    </row>
    <row r="71" spans="1:6" ht="26.25" customHeight="1">
      <c r="A71" s="2" t="s">
        <v>758</v>
      </c>
      <c r="B71" s="770" t="s">
        <v>1029</v>
      </c>
      <c r="C71" s="784"/>
      <c r="D71" s="784"/>
      <c r="E71" s="785"/>
      <c r="F71" s="545">
        <f>F69-F70</f>
        <v>643</v>
      </c>
    </row>
    <row r="72" spans="1:6" ht="25.5" customHeight="1">
      <c r="A72" s="2" t="s">
        <v>759</v>
      </c>
      <c r="B72" s="770" t="s">
        <v>1031</v>
      </c>
      <c r="C72" s="784"/>
      <c r="D72" s="784"/>
      <c r="E72" s="785"/>
      <c r="F72" s="545">
        <v>441</v>
      </c>
    </row>
    <row r="73" spans="1:6" ht="27.75" customHeight="1">
      <c r="A73" s="2" t="s">
        <v>760</v>
      </c>
      <c r="B73" s="770" t="s">
        <v>1032</v>
      </c>
      <c r="C73" s="784"/>
      <c r="D73" s="784"/>
      <c r="E73" s="785"/>
      <c r="F73" s="545">
        <v>42</v>
      </c>
    </row>
    <row r="74" spans="1:6" ht="30.75" customHeight="1">
      <c r="A74" s="2" t="s">
        <v>761</v>
      </c>
      <c r="B74" s="786" t="s">
        <v>1033</v>
      </c>
      <c r="C74" s="787"/>
      <c r="D74" s="787"/>
      <c r="E74" s="788"/>
      <c r="F74" s="545">
        <v>6</v>
      </c>
    </row>
    <row r="75" spans="1:6" ht="14.25" customHeight="1">
      <c r="A75" s="2" t="s">
        <v>762</v>
      </c>
      <c r="B75" s="770" t="s">
        <v>1041</v>
      </c>
      <c r="C75" s="784"/>
      <c r="D75" s="784"/>
      <c r="E75" s="785"/>
      <c r="F75" s="545">
        <f>SUM(F72:F74)</f>
        <v>489</v>
      </c>
    </row>
    <row r="76" spans="1:6" ht="15.75" customHeight="1">
      <c r="A76" s="2" t="s">
        <v>433</v>
      </c>
      <c r="B76" s="770" t="s">
        <v>1030</v>
      </c>
      <c r="C76" s="784"/>
      <c r="D76" s="784"/>
      <c r="E76" s="785"/>
      <c r="F76" s="546">
        <f>F75/F71</f>
        <v>0.76049766718507</v>
      </c>
    </row>
    <row r="77" ht="12.75">
      <c r="F77" s="92"/>
    </row>
    <row r="78" spans="1:6" s="283" customFormat="1" ht="12.75">
      <c r="A78" s="281"/>
      <c r="B78" s="282" t="s">
        <v>175</v>
      </c>
      <c r="F78" s="284"/>
    </row>
    <row r="79" spans="1:6" s="283" customFormat="1" ht="12.75">
      <c r="A79" s="281"/>
      <c r="F79" s="284"/>
    </row>
    <row r="80" spans="1:6" s="283" customFormat="1" ht="25.5" customHeight="1">
      <c r="A80" s="281"/>
      <c r="B80" s="789" t="s">
        <v>723</v>
      </c>
      <c r="C80" s="789"/>
      <c r="D80" s="789"/>
      <c r="E80" s="789"/>
      <c r="F80" s="284"/>
    </row>
    <row r="81" spans="1:6" s="283" customFormat="1" ht="12.75">
      <c r="A81" s="281"/>
      <c r="F81" s="284"/>
    </row>
    <row r="82" spans="1:6" s="283" customFormat="1" ht="12.75">
      <c r="A82" s="281"/>
      <c r="B82" s="285" t="s">
        <v>724</v>
      </c>
      <c r="F82" s="284"/>
    </row>
    <row r="83" spans="1:6" s="283" customFormat="1" ht="12.75">
      <c r="A83" s="286" t="s">
        <v>744</v>
      </c>
      <c r="B83" s="782" t="s">
        <v>725</v>
      </c>
      <c r="C83" s="782"/>
      <c r="D83" s="782"/>
      <c r="E83" s="782"/>
      <c r="F83" s="287"/>
    </row>
    <row r="84" spans="1:6" s="283" customFormat="1" ht="51.75" customHeight="1">
      <c r="A84" s="288" t="s">
        <v>1042</v>
      </c>
      <c r="B84" s="782" t="s">
        <v>0</v>
      </c>
      <c r="C84" s="782"/>
      <c r="D84" s="782"/>
      <c r="E84" s="782"/>
      <c r="F84" s="287"/>
    </row>
    <row r="85" spans="1:6" s="283" customFormat="1" ht="25.5" customHeight="1">
      <c r="A85" s="288" t="s">
        <v>1043</v>
      </c>
      <c r="B85" s="782" t="s">
        <v>726</v>
      </c>
      <c r="C85" s="782"/>
      <c r="D85" s="782"/>
      <c r="E85" s="782"/>
      <c r="F85" s="287">
        <f>F83-F84</f>
        <v>0</v>
      </c>
    </row>
    <row r="86" spans="1:6" s="283" customFormat="1" ht="12.75">
      <c r="A86" s="288" t="s">
        <v>1044</v>
      </c>
      <c r="B86" s="782" t="s">
        <v>1051</v>
      </c>
      <c r="C86" s="782"/>
      <c r="D86" s="782"/>
      <c r="E86" s="782"/>
      <c r="F86" s="287"/>
    </row>
    <row r="87" spans="1:6" s="283" customFormat="1" ht="12.75">
      <c r="A87" s="286" t="s">
        <v>1045</v>
      </c>
      <c r="B87" s="782" t="s">
        <v>1052</v>
      </c>
      <c r="C87" s="782"/>
      <c r="D87" s="782"/>
      <c r="E87" s="782"/>
      <c r="F87" s="287"/>
    </row>
    <row r="88" spans="1:6" s="283" customFormat="1" ht="12.75">
      <c r="A88" s="286" t="s">
        <v>1046</v>
      </c>
      <c r="B88" s="782" t="s">
        <v>1053</v>
      </c>
      <c r="C88" s="782"/>
      <c r="D88" s="782"/>
      <c r="E88" s="782"/>
      <c r="F88" s="287"/>
    </row>
    <row r="89" spans="1:6" s="283" customFormat="1" ht="25.5" customHeight="1">
      <c r="A89" s="286" t="s">
        <v>1047</v>
      </c>
      <c r="B89" s="782" t="s">
        <v>1054</v>
      </c>
      <c r="C89" s="782"/>
      <c r="D89" s="782"/>
      <c r="E89" s="782"/>
      <c r="F89" s="287"/>
    </row>
    <row r="90" spans="1:6" s="283" customFormat="1" ht="12.75">
      <c r="A90" s="286" t="s">
        <v>1048</v>
      </c>
      <c r="B90" s="782" t="s">
        <v>1055</v>
      </c>
      <c r="C90" s="782"/>
      <c r="D90" s="782"/>
      <c r="E90" s="782"/>
      <c r="F90" s="287"/>
    </row>
    <row r="91" spans="1:6" s="283" customFormat="1" ht="12.75">
      <c r="A91" s="286" t="s">
        <v>1049</v>
      </c>
      <c r="B91" s="782" t="s">
        <v>1056</v>
      </c>
      <c r="C91" s="782"/>
      <c r="D91" s="782"/>
      <c r="E91" s="782"/>
      <c r="F91" s="287"/>
    </row>
    <row r="92" spans="1:6" s="283" customFormat="1" ht="12.75">
      <c r="A92" s="286" t="s">
        <v>1050</v>
      </c>
      <c r="B92" s="782" t="s">
        <v>1057</v>
      </c>
      <c r="C92" s="782"/>
      <c r="D92" s="782"/>
      <c r="E92" s="782"/>
      <c r="F92" s="287"/>
    </row>
    <row r="93" spans="1:6" s="283" customFormat="1" ht="12.75">
      <c r="A93" s="286"/>
      <c r="B93" s="289"/>
      <c r="C93" s="289"/>
      <c r="D93" s="289"/>
      <c r="E93" s="289"/>
      <c r="F93" s="290"/>
    </row>
    <row r="94" spans="1:6" s="283" customFormat="1" ht="12.75">
      <c r="A94" s="281"/>
      <c r="B94" s="285" t="s">
        <v>1034</v>
      </c>
      <c r="F94" s="284"/>
    </row>
    <row r="95" spans="1:6" s="283" customFormat="1" ht="12.75">
      <c r="A95" s="286" t="s">
        <v>744</v>
      </c>
      <c r="B95" s="782" t="s">
        <v>1035</v>
      </c>
      <c r="C95" s="782"/>
      <c r="D95" s="782"/>
      <c r="E95" s="782"/>
      <c r="F95" s="287"/>
    </row>
    <row r="96" spans="1:6" s="283" customFormat="1" ht="51" customHeight="1">
      <c r="A96" s="288" t="s">
        <v>1042</v>
      </c>
      <c r="B96" s="782" t="s">
        <v>1036</v>
      </c>
      <c r="C96" s="782"/>
      <c r="D96" s="782"/>
      <c r="E96" s="782"/>
      <c r="F96" s="287"/>
    </row>
    <row r="97" spans="1:6" s="283" customFormat="1" ht="27.75" customHeight="1">
      <c r="A97" s="288" t="s">
        <v>1043</v>
      </c>
      <c r="B97" s="782" t="s">
        <v>1037</v>
      </c>
      <c r="C97" s="782"/>
      <c r="D97" s="782"/>
      <c r="E97" s="782"/>
      <c r="F97" s="287">
        <f>F95-F96</f>
        <v>0</v>
      </c>
    </row>
    <row r="98" spans="1:6" s="283" customFormat="1" ht="12.75">
      <c r="A98" s="288" t="s">
        <v>1044</v>
      </c>
      <c r="B98" s="782" t="s">
        <v>1051</v>
      </c>
      <c r="C98" s="782"/>
      <c r="D98" s="782"/>
      <c r="E98" s="782"/>
      <c r="F98" s="287"/>
    </row>
    <row r="99" spans="1:6" s="283" customFormat="1" ht="12.75">
      <c r="A99" s="286" t="s">
        <v>1045</v>
      </c>
      <c r="B99" s="782" t="s">
        <v>1052</v>
      </c>
      <c r="C99" s="782"/>
      <c r="D99" s="782"/>
      <c r="E99" s="782"/>
      <c r="F99" s="287"/>
    </row>
    <row r="100" spans="1:6" s="283" customFormat="1" ht="12.75">
      <c r="A100" s="286" t="s">
        <v>1046</v>
      </c>
      <c r="B100" s="782" t="s">
        <v>1053</v>
      </c>
      <c r="C100" s="782"/>
      <c r="D100" s="782"/>
      <c r="E100" s="782"/>
      <c r="F100" s="287"/>
    </row>
    <row r="101" spans="1:6" s="283" customFormat="1" ht="24.75" customHeight="1">
      <c r="A101" s="286" t="s">
        <v>1047</v>
      </c>
      <c r="B101" s="782" t="s">
        <v>1054</v>
      </c>
      <c r="C101" s="782"/>
      <c r="D101" s="782"/>
      <c r="E101" s="782"/>
      <c r="F101" s="287"/>
    </row>
    <row r="102" spans="1:6" s="283" customFormat="1" ht="12.75">
      <c r="A102" s="286" t="s">
        <v>1048</v>
      </c>
      <c r="B102" s="782" t="s">
        <v>1055</v>
      </c>
      <c r="C102" s="782"/>
      <c r="D102" s="782"/>
      <c r="E102" s="782"/>
      <c r="F102" s="287"/>
    </row>
    <row r="103" spans="1:6" s="283" customFormat="1" ht="12.75">
      <c r="A103" s="286" t="s">
        <v>1049</v>
      </c>
      <c r="B103" s="782" t="s">
        <v>1056</v>
      </c>
      <c r="C103" s="782"/>
      <c r="D103" s="782"/>
      <c r="E103" s="782"/>
      <c r="F103" s="287"/>
    </row>
    <row r="104" spans="1:6" s="283" customFormat="1" ht="12.75">
      <c r="A104" s="286" t="s">
        <v>1050</v>
      </c>
      <c r="B104" s="782" t="s">
        <v>1057</v>
      </c>
      <c r="C104" s="782"/>
      <c r="D104" s="782"/>
      <c r="E104" s="782"/>
      <c r="F104" s="287"/>
    </row>
    <row r="106" ht="12.75">
      <c r="B106" s="3" t="s">
        <v>743</v>
      </c>
    </row>
    <row r="107" spans="2:6" ht="65.25" customHeight="1">
      <c r="B107" s="774" t="s">
        <v>1</v>
      </c>
      <c r="C107" s="774"/>
      <c r="D107" s="774"/>
      <c r="E107" s="774"/>
      <c r="F107" s="774"/>
    </row>
    <row r="108" spans="1:6" ht="51.75" customHeight="1">
      <c r="A108" s="2" t="s">
        <v>1058</v>
      </c>
      <c r="B108" s="783" t="s">
        <v>2</v>
      </c>
      <c r="C108" s="783"/>
      <c r="D108" s="783"/>
      <c r="E108" s="783"/>
      <c r="F108" s="544">
        <v>0.85</v>
      </c>
    </row>
  </sheetData>
  <sheetProtection/>
  <mergeCells count="61">
    <mergeCell ref="B32:C32"/>
    <mergeCell ref="B22:E22"/>
    <mergeCell ref="B23:E23"/>
    <mergeCell ref="A1:F1"/>
    <mergeCell ref="B3:F3"/>
    <mergeCell ref="C4:D4"/>
    <mergeCell ref="E4:F4"/>
    <mergeCell ref="B60:E60"/>
    <mergeCell ref="B35:C35"/>
    <mergeCell ref="B50:F50"/>
    <mergeCell ref="B24:E24"/>
    <mergeCell ref="B26:F26"/>
    <mergeCell ref="B27:C27"/>
    <mergeCell ref="B28:C28"/>
    <mergeCell ref="B29:C29"/>
    <mergeCell ref="B30:C30"/>
    <mergeCell ref="B31:C31"/>
    <mergeCell ref="B72:E72"/>
    <mergeCell ref="B33:C33"/>
    <mergeCell ref="B34:C34"/>
    <mergeCell ref="B65:E65"/>
    <mergeCell ref="B68:F68"/>
    <mergeCell ref="B52:C52"/>
    <mergeCell ref="B54:E54"/>
    <mergeCell ref="B57:F57"/>
    <mergeCell ref="B58:E58"/>
    <mergeCell ref="B59:E59"/>
    <mergeCell ref="B86:E86"/>
    <mergeCell ref="B61:E61"/>
    <mergeCell ref="B62:E62"/>
    <mergeCell ref="B63:E63"/>
    <mergeCell ref="B64:E64"/>
    <mergeCell ref="B84:E84"/>
    <mergeCell ref="B85:E85"/>
    <mergeCell ref="B69:E69"/>
    <mergeCell ref="B70:E70"/>
    <mergeCell ref="B71:E71"/>
    <mergeCell ref="B73:E73"/>
    <mergeCell ref="B74:E74"/>
    <mergeCell ref="B75:E75"/>
    <mergeCell ref="B76:E76"/>
    <mergeCell ref="B80:E80"/>
    <mergeCell ref="B83:E83"/>
    <mergeCell ref="B87:E87"/>
    <mergeCell ref="B88:E88"/>
    <mergeCell ref="B89:E89"/>
    <mergeCell ref="B90:E90"/>
    <mergeCell ref="B91:E91"/>
    <mergeCell ref="B97:E97"/>
    <mergeCell ref="B92:E92"/>
    <mergeCell ref="B95:E95"/>
    <mergeCell ref="B96:E96"/>
    <mergeCell ref="B98:E98"/>
    <mergeCell ref="B99:E99"/>
    <mergeCell ref="B108:E108"/>
    <mergeCell ref="B100:E100"/>
    <mergeCell ref="B101:E101"/>
    <mergeCell ref="B102:E102"/>
    <mergeCell ref="B103:E103"/>
    <mergeCell ref="B104:E104"/>
    <mergeCell ref="B107:F107"/>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30.xml><?xml version="1.0" encoding="utf-8"?>
<worksheet xmlns="http://schemas.openxmlformats.org/spreadsheetml/2006/main" xmlns:r="http://schemas.openxmlformats.org/officeDocument/2006/relationships">
  <sheetPr codeName="Sheet30">
    <tabColor rgb="FFFFFF00"/>
    <pageSetUpPr fitToPage="1"/>
  </sheetPr>
  <dimension ref="A1:G45"/>
  <sheetViews>
    <sheetView zoomScalePageLayoutView="0" workbookViewId="0" topLeftCell="A1">
      <selection activeCell="H4" sqref="H4"/>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1002" t="s">
        <v>329</v>
      </c>
      <c r="B1" s="1002"/>
      <c r="C1" s="1002"/>
      <c r="D1" s="1002"/>
      <c r="E1" s="1002"/>
    </row>
    <row r="2" ht="12.75"/>
    <row r="3" spans="1:2" ht="12.75">
      <c r="A3" s="81" t="s">
        <v>364</v>
      </c>
      <c r="B3" s="83" t="s">
        <v>1138</v>
      </c>
    </row>
    <row r="4" spans="1:6" s="163" customFormat="1" ht="72" customHeight="1">
      <c r="A4" s="29" t="s">
        <v>364</v>
      </c>
      <c r="B4" s="1003" t="s">
        <v>160</v>
      </c>
      <c r="C4" s="1003"/>
      <c r="D4" s="1003"/>
      <c r="E4" s="1003"/>
      <c r="F4" s="1003"/>
    </row>
    <row r="5" spans="1:7" ht="51.75" thickBot="1">
      <c r="A5" s="81" t="s">
        <v>364</v>
      </c>
      <c r="B5" s="84" t="s">
        <v>365</v>
      </c>
      <c r="C5" s="36" t="s">
        <v>366</v>
      </c>
      <c r="D5" s="36" t="s">
        <v>99</v>
      </c>
      <c r="E5" s="36" t="s">
        <v>367</v>
      </c>
      <c r="F5" s="36" t="s">
        <v>134</v>
      </c>
      <c r="G5" s="522" t="s">
        <v>330</v>
      </c>
    </row>
    <row r="6" spans="1:7" ht="13.5" thickBot="1">
      <c r="A6" s="81" t="s">
        <v>364</v>
      </c>
      <c r="B6" s="189" t="s">
        <v>368</v>
      </c>
      <c r="C6" s="518"/>
      <c r="D6" s="518"/>
      <c r="E6" s="538"/>
      <c r="F6" s="190">
        <v>1</v>
      </c>
      <c r="G6" s="480"/>
    </row>
    <row r="7" spans="1:7" ht="13.5" thickBot="1">
      <c r="A7" s="81" t="s">
        <v>364</v>
      </c>
      <c r="B7" s="191" t="s">
        <v>1000</v>
      </c>
      <c r="C7" s="519"/>
      <c r="D7" s="519"/>
      <c r="E7" s="539">
        <v>0.006</v>
      </c>
      <c r="F7" s="192">
        <v>3</v>
      </c>
      <c r="G7" s="480">
        <v>4</v>
      </c>
    </row>
    <row r="8" spans="1:7" ht="13.5" thickBot="1">
      <c r="A8" s="81" t="s">
        <v>364</v>
      </c>
      <c r="B8" s="191" t="s">
        <v>369</v>
      </c>
      <c r="C8" s="519"/>
      <c r="D8" s="519"/>
      <c r="E8" s="539"/>
      <c r="F8" s="192">
        <v>4</v>
      </c>
      <c r="G8" s="480"/>
    </row>
    <row r="9" spans="1:7" ht="13.5" thickBot="1">
      <c r="A9" s="81" t="s">
        <v>364</v>
      </c>
      <c r="B9" s="191" t="s">
        <v>370</v>
      </c>
      <c r="C9" s="519"/>
      <c r="D9" s="519"/>
      <c r="E9" s="539">
        <v>0.002</v>
      </c>
      <c r="F9" s="192">
        <v>5</v>
      </c>
      <c r="G9" s="480">
        <v>1</v>
      </c>
    </row>
    <row r="10" spans="1:7" ht="13.5" thickBot="1">
      <c r="A10" s="81" t="s">
        <v>364</v>
      </c>
      <c r="B10" s="218" t="s">
        <v>449</v>
      </c>
      <c r="C10" s="519"/>
      <c r="D10" s="519"/>
      <c r="E10" s="539">
        <v>0.08</v>
      </c>
      <c r="F10" s="192">
        <v>9</v>
      </c>
      <c r="G10" s="480">
        <v>53</v>
      </c>
    </row>
    <row r="11" spans="1:7" ht="13.5" thickBot="1">
      <c r="A11" s="81" t="s">
        <v>364</v>
      </c>
      <c r="B11" s="218" t="s">
        <v>450</v>
      </c>
      <c r="C11" s="519"/>
      <c r="D11" s="519"/>
      <c r="E11" s="539"/>
      <c r="F11" s="192">
        <v>10</v>
      </c>
      <c r="G11" s="480"/>
    </row>
    <row r="12" spans="1:7" ht="13.5" thickBot="1">
      <c r="A12" s="81" t="s">
        <v>364</v>
      </c>
      <c r="B12" s="191" t="s">
        <v>373</v>
      </c>
      <c r="C12" s="519"/>
      <c r="D12" s="519"/>
      <c r="E12" s="539">
        <v>0.01</v>
      </c>
      <c r="F12" s="192">
        <v>11</v>
      </c>
      <c r="G12" s="480">
        <v>6</v>
      </c>
    </row>
    <row r="13" spans="1:7" ht="13.5" thickBot="1">
      <c r="A13" s="81" t="s">
        <v>364</v>
      </c>
      <c r="B13" s="191" t="s">
        <v>451</v>
      </c>
      <c r="C13" s="519"/>
      <c r="D13" s="519"/>
      <c r="E13" s="539"/>
      <c r="F13" s="192">
        <v>12</v>
      </c>
      <c r="G13" s="480"/>
    </row>
    <row r="14" spans="1:7" ht="13.5" thickBot="1">
      <c r="A14" s="81" t="s">
        <v>364</v>
      </c>
      <c r="B14" s="191" t="s">
        <v>374</v>
      </c>
      <c r="C14" s="519"/>
      <c r="D14" s="519"/>
      <c r="E14" s="539">
        <v>0.16</v>
      </c>
      <c r="F14" s="192">
        <v>13</v>
      </c>
      <c r="G14" s="480">
        <v>105</v>
      </c>
    </row>
    <row r="15" spans="1:7" ht="13.5" thickBot="1">
      <c r="A15" s="81" t="s">
        <v>364</v>
      </c>
      <c r="B15" s="191" t="s">
        <v>452</v>
      </c>
      <c r="C15" s="519"/>
      <c r="D15" s="519"/>
      <c r="E15" s="539">
        <v>0.008</v>
      </c>
      <c r="F15" s="192">
        <v>14</v>
      </c>
      <c r="G15" s="480">
        <v>5</v>
      </c>
    </row>
    <row r="16" spans="1:7" ht="13.5" thickBot="1">
      <c r="A16" s="81" t="s">
        <v>364</v>
      </c>
      <c r="B16" s="191" t="s">
        <v>453</v>
      </c>
      <c r="C16" s="519"/>
      <c r="D16" s="519"/>
      <c r="E16" s="539"/>
      <c r="F16" s="192">
        <v>15</v>
      </c>
      <c r="G16" s="480"/>
    </row>
    <row r="17" spans="1:7" ht="13.5" thickBot="1">
      <c r="A17" s="81" t="s">
        <v>364</v>
      </c>
      <c r="B17" s="191" t="s">
        <v>375</v>
      </c>
      <c r="C17" s="519"/>
      <c r="D17" s="519"/>
      <c r="E17" s="539">
        <v>0.02</v>
      </c>
      <c r="F17" s="192">
        <v>16</v>
      </c>
      <c r="G17" s="480">
        <v>10</v>
      </c>
    </row>
    <row r="18" spans="1:7" ht="13.5" thickBot="1">
      <c r="A18" s="81" t="s">
        <v>364</v>
      </c>
      <c r="B18" s="218" t="s">
        <v>454</v>
      </c>
      <c r="C18" s="519"/>
      <c r="D18" s="519"/>
      <c r="E18" s="539"/>
      <c r="F18" s="192">
        <v>19</v>
      </c>
      <c r="G18" s="480"/>
    </row>
    <row r="19" spans="1:7" ht="13.5" thickBot="1">
      <c r="A19" s="81" t="s">
        <v>364</v>
      </c>
      <c r="B19" s="191" t="s">
        <v>866</v>
      </c>
      <c r="C19" s="519"/>
      <c r="D19" s="519"/>
      <c r="E19" s="539"/>
      <c r="F19" s="192">
        <v>22</v>
      </c>
      <c r="G19" s="480"/>
    </row>
    <row r="20" spans="1:7" ht="13.5" thickBot="1">
      <c r="A20" s="81" t="s">
        <v>364</v>
      </c>
      <c r="B20" s="191" t="s">
        <v>880</v>
      </c>
      <c r="C20" s="519"/>
      <c r="D20" s="519"/>
      <c r="E20" s="539">
        <v>0.041</v>
      </c>
      <c r="F20" s="192">
        <v>23</v>
      </c>
      <c r="G20" s="480">
        <v>26</v>
      </c>
    </row>
    <row r="21" spans="1:7" ht="13.5" thickBot="1">
      <c r="A21" s="81" t="s">
        <v>364</v>
      </c>
      <c r="B21" s="191" t="s">
        <v>867</v>
      </c>
      <c r="C21" s="519"/>
      <c r="D21" s="624">
        <v>1</v>
      </c>
      <c r="E21" s="539"/>
      <c r="F21" s="192">
        <v>24</v>
      </c>
      <c r="G21" s="480">
        <v>9</v>
      </c>
    </row>
    <row r="22" spans="1:7" ht="13.5" thickBot="1">
      <c r="A22" s="81" t="s">
        <v>364</v>
      </c>
      <c r="B22" s="191" t="s">
        <v>868</v>
      </c>
      <c r="C22" s="519"/>
      <c r="D22" s="519"/>
      <c r="E22" s="539"/>
      <c r="F22" s="192">
        <v>25</v>
      </c>
      <c r="G22" s="480"/>
    </row>
    <row r="23" spans="1:7" ht="13.5" thickBot="1">
      <c r="A23" s="81" t="s">
        <v>364</v>
      </c>
      <c r="B23" s="191" t="s">
        <v>371</v>
      </c>
      <c r="C23" s="519"/>
      <c r="D23" s="519"/>
      <c r="E23" s="539">
        <v>0.06</v>
      </c>
      <c r="F23" s="192">
        <v>26</v>
      </c>
      <c r="G23" s="480">
        <v>36</v>
      </c>
    </row>
    <row r="24" spans="1:7" ht="13.5" thickBot="1">
      <c r="A24" s="81" t="s">
        <v>364</v>
      </c>
      <c r="B24" s="191" t="s">
        <v>881</v>
      </c>
      <c r="C24" s="519"/>
      <c r="D24" s="519"/>
      <c r="E24" s="539">
        <v>0.003</v>
      </c>
      <c r="F24" s="192">
        <v>27</v>
      </c>
      <c r="G24" s="480">
        <v>2</v>
      </c>
    </row>
    <row r="25" spans="1:7" ht="13.5" thickBot="1">
      <c r="A25" s="81" t="s">
        <v>364</v>
      </c>
      <c r="B25" s="191" t="s">
        <v>999</v>
      </c>
      <c r="C25" s="519"/>
      <c r="D25" s="519"/>
      <c r="E25" s="539"/>
      <c r="F25" s="192">
        <v>29</v>
      </c>
      <c r="G25" s="480"/>
    </row>
    <row r="26" spans="1:7" ht="13.5" thickBot="1">
      <c r="A26" s="81" t="s">
        <v>364</v>
      </c>
      <c r="B26" s="191" t="s">
        <v>377</v>
      </c>
      <c r="C26" s="519"/>
      <c r="D26" s="519"/>
      <c r="E26" s="539">
        <v>0.045</v>
      </c>
      <c r="F26" s="192">
        <v>30</v>
      </c>
      <c r="G26" s="480">
        <v>29</v>
      </c>
    </row>
    <row r="27" spans="1:7" ht="13.5" thickBot="1">
      <c r="A27" s="81" t="s">
        <v>364</v>
      </c>
      <c r="B27" s="191" t="s">
        <v>1001</v>
      </c>
      <c r="C27" s="519"/>
      <c r="D27" s="519"/>
      <c r="E27" s="539">
        <v>0.005</v>
      </c>
      <c r="F27" s="192">
        <v>31</v>
      </c>
      <c r="G27" s="480">
        <v>3</v>
      </c>
    </row>
    <row r="28" spans="1:7" ht="13.5" thickBot="1">
      <c r="A28" s="81" t="s">
        <v>364</v>
      </c>
      <c r="B28" s="218" t="s">
        <v>455</v>
      </c>
      <c r="C28" s="519"/>
      <c r="D28" s="519"/>
      <c r="E28" s="539">
        <v>0.02</v>
      </c>
      <c r="F28" s="192">
        <v>38</v>
      </c>
      <c r="G28" s="480">
        <v>13</v>
      </c>
    </row>
    <row r="29" spans="1:7" ht="13.5" thickBot="1">
      <c r="A29" s="81" t="s">
        <v>364</v>
      </c>
      <c r="B29" s="218" t="s">
        <v>456</v>
      </c>
      <c r="C29" s="519"/>
      <c r="D29" s="519"/>
      <c r="E29" s="539">
        <v>0.05</v>
      </c>
      <c r="F29" s="192">
        <v>39</v>
      </c>
      <c r="G29" s="480">
        <v>34</v>
      </c>
    </row>
    <row r="30" spans="1:7" ht="13.5" thickBot="1">
      <c r="A30" s="81" t="s">
        <v>364</v>
      </c>
      <c r="B30" s="218" t="s">
        <v>1002</v>
      </c>
      <c r="C30" s="519"/>
      <c r="D30" s="519"/>
      <c r="E30" s="539">
        <v>0.04</v>
      </c>
      <c r="F30" s="192">
        <v>40</v>
      </c>
      <c r="G30" s="480">
        <v>26</v>
      </c>
    </row>
    <row r="31" spans="1:7" ht="13.5" thickBot="1">
      <c r="A31" s="81" t="s">
        <v>364</v>
      </c>
      <c r="B31" s="218" t="s">
        <v>457</v>
      </c>
      <c r="C31" s="519"/>
      <c r="D31" s="519"/>
      <c r="E31" s="539"/>
      <c r="F31" s="192">
        <v>41</v>
      </c>
      <c r="G31" s="480"/>
    </row>
    <row r="32" spans="1:7" ht="13.5" thickBot="1">
      <c r="A32" s="81" t="s">
        <v>364</v>
      </c>
      <c r="B32" s="191" t="s">
        <v>1003</v>
      </c>
      <c r="C32" s="519"/>
      <c r="D32" s="519"/>
      <c r="E32" s="539">
        <v>0.06</v>
      </c>
      <c r="F32" s="192">
        <v>42</v>
      </c>
      <c r="G32" s="480">
        <v>38</v>
      </c>
    </row>
    <row r="33" spans="1:7" ht="13.5" thickBot="1">
      <c r="A33" s="81" t="s">
        <v>364</v>
      </c>
      <c r="B33" s="218" t="s">
        <v>458</v>
      </c>
      <c r="C33" s="519"/>
      <c r="D33" s="519"/>
      <c r="E33" s="539"/>
      <c r="F33" s="192">
        <v>43</v>
      </c>
      <c r="G33" s="480"/>
    </row>
    <row r="34" spans="1:7" ht="13.5" thickBot="1">
      <c r="A34" s="81" t="s">
        <v>364</v>
      </c>
      <c r="B34" s="218" t="s">
        <v>459</v>
      </c>
      <c r="C34" s="519"/>
      <c r="D34" s="519"/>
      <c r="E34" s="539">
        <v>0.02</v>
      </c>
      <c r="F34" s="192">
        <v>44</v>
      </c>
      <c r="G34" s="480">
        <v>15</v>
      </c>
    </row>
    <row r="35" spans="1:7" ht="13.5" thickBot="1">
      <c r="A35" s="81" t="s">
        <v>364</v>
      </c>
      <c r="B35" s="191" t="s">
        <v>460</v>
      </c>
      <c r="C35" s="519"/>
      <c r="D35" s="519"/>
      <c r="E35" s="539">
        <v>0.04</v>
      </c>
      <c r="F35" s="192">
        <v>45</v>
      </c>
      <c r="G35" s="480">
        <v>25</v>
      </c>
    </row>
    <row r="36" spans="1:7" ht="13.5" thickBot="1">
      <c r="A36" s="81" t="s">
        <v>364</v>
      </c>
      <c r="B36" s="218" t="s">
        <v>461</v>
      </c>
      <c r="C36" s="519"/>
      <c r="D36" s="519"/>
      <c r="E36" s="539"/>
      <c r="F36" s="192">
        <v>46</v>
      </c>
      <c r="G36" s="480"/>
    </row>
    <row r="37" spans="1:7" ht="13.5" thickBot="1">
      <c r="A37" s="81" t="s">
        <v>364</v>
      </c>
      <c r="B37" s="218" t="s">
        <v>462</v>
      </c>
      <c r="C37" s="519"/>
      <c r="D37" s="519"/>
      <c r="E37" s="539"/>
      <c r="F37" s="192">
        <v>47</v>
      </c>
      <c r="G37" s="480"/>
    </row>
    <row r="38" spans="1:7" ht="13.5" thickBot="1">
      <c r="A38" s="81" t="s">
        <v>364</v>
      </c>
      <c r="B38" s="218" t="s">
        <v>463</v>
      </c>
      <c r="C38" s="519"/>
      <c r="D38" s="519"/>
      <c r="E38" s="539"/>
      <c r="F38" s="192">
        <v>48</v>
      </c>
      <c r="G38" s="480"/>
    </row>
    <row r="39" spans="1:7" ht="13.5" thickBot="1">
      <c r="A39" s="81" t="s">
        <v>364</v>
      </c>
      <c r="B39" s="218" t="s">
        <v>464</v>
      </c>
      <c r="C39" s="519"/>
      <c r="D39" s="519"/>
      <c r="E39" s="539"/>
      <c r="F39" s="192">
        <v>49</v>
      </c>
      <c r="G39" s="480"/>
    </row>
    <row r="40" spans="1:7" ht="13.5" thickBot="1">
      <c r="A40" s="81" t="s">
        <v>364</v>
      </c>
      <c r="B40" s="191" t="s">
        <v>1004</v>
      </c>
      <c r="C40" s="519"/>
      <c r="D40" s="519"/>
      <c r="E40" s="539">
        <v>0.03</v>
      </c>
      <c r="F40" s="192">
        <v>50</v>
      </c>
      <c r="G40" s="480">
        <v>18</v>
      </c>
    </row>
    <row r="41" spans="1:7" ht="13.5" thickBot="1">
      <c r="A41" s="81" t="s">
        <v>364</v>
      </c>
      <c r="B41" s="191" t="s">
        <v>376</v>
      </c>
      <c r="C41" s="519"/>
      <c r="D41" s="519"/>
      <c r="E41" s="539">
        <v>0.11</v>
      </c>
      <c r="F41" s="192">
        <v>51</v>
      </c>
      <c r="G41" s="480">
        <v>70</v>
      </c>
    </row>
    <row r="42" spans="1:7" ht="13.5" thickBot="1">
      <c r="A42" s="81" t="s">
        <v>364</v>
      </c>
      <c r="B42" s="191" t="s">
        <v>372</v>
      </c>
      <c r="C42" s="519"/>
      <c r="D42" s="519"/>
      <c r="E42" s="539">
        <v>0.15</v>
      </c>
      <c r="F42" s="192">
        <v>52</v>
      </c>
      <c r="G42" s="480">
        <v>95</v>
      </c>
    </row>
    <row r="43" spans="1:7" ht="13.5" thickBot="1">
      <c r="A43" s="81" t="s">
        <v>364</v>
      </c>
      <c r="B43" s="218" t="s">
        <v>885</v>
      </c>
      <c r="C43" s="519"/>
      <c r="D43" s="519"/>
      <c r="E43" s="539">
        <v>0.04</v>
      </c>
      <c r="F43" s="192">
        <v>54</v>
      </c>
      <c r="G43" s="480">
        <v>25</v>
      </c>
    </row>
    <row r="44" spans="1:7" ht="12.75">
      <c r="A44" s="81" t="s">
        <v>364</v>
      </c>
      <c r="B44" s="16" t="s">
        <v>1005</v>
      </c>
      <c r="C44" s="520"/>
      <c r="D44" s="520"/>
      <c r="E44" s="520"/>
      <c r="F44" s="85"/>
      <c r="G44" s="480"/>
    </row>
    <row r="45" spans="1:7" ht="12.75">
      <c r="A45" s="81" t="s">
        <v>364</v>
      </c>
      <c r="B45" s="18" t="s">
        <v>787</v>
      </c>
      <c r="C45" s="521">
        <f>SUM(C6:C44)</f>
        <v>0</v>
      </c>
      <c r="D45" s="521">
        <f>SUM(D6:D44)</f>
        <v>1</v>
      </c>
      <c r="E45" s="521">
        <f>SUM(E6:E44)</f>
        <v>1.0000000000000002</v>
      </c>
      <c r="F45" s="86"/>
      <c r="G45" s="480">
        <f>SUM(G7:G44)</f>
        <v>648</v>
      </c>
    </row>
  </sheetData>
  <sheetProtection/>
  <mergeCells count="2">
    <mergeCell ref="A1:E1"/>
    <mergeCell ref="B4:F4"/>
  </mergeCells>
  <printOptions/>
  <pageMargins left="0.75" right="0.75" top="1" bottom="1" header="0.5" footer="0.5"/>
  <pageSetup fitToHeight="1" fitToWidth="1" horizontalDpi="600" verticalDpi="600" orientation="landscape" scale="71" r:id="rId2"/>
  <headerFooter alignWithMargins="0">
    <oddHeader>&amp;CCommon Data Set 2008-09</oddHeader>
    <oddFooter>&amp;C&amp;A&amp;RPage &amp;P</oddFooter>
  </headerFooter>
  <drawing r:id="rId1"/>
</worksheet>
</file>

<file path=xl/worksheets/sheet31.xml><?xml version="1.0" encoding="utf-8"?>
<worksheet xmlns="http://schemas.openxmlformats.org/spreadsheetml/2006/main" xmlns:r="http://schemas.openxmlformats.org/officeDocument/2006/relationships">
  <sheetPr codeName="Sheet31">
    <tabColor rgb="FF0070C0"/>
    <pageSetUpPr fitToPage="1"/>
  </sheetPr>
  <dimension ref="A1:G45"/>
  <sheetViews>
    <sheetView zoomScalePageLayoutView="0" workbookViewId="0" topLeftCell="A1">
      <selection activeCell="H3" sqref="H3"/>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1002" t="s">
        <v>331</v>
      </c>
      <c r="B1" s="1002"/>
      <c r="C1" s="1002"/>
      <c r="D1" s="1002"/>
      <c r="E1" s="1002"/>
    </row>
    <row r="2" ht="12.75"/>
    <row r="3" spans="1:2" ht="12.75">
      <c r="A3" s="81" t="s">
        <v>364</v>
      </c>
      <c r="B3" s="83" t="s">
        <v>1138</v>
      </c>
    </row>
    <row r="4" spans="1:6" s="163" customFormat="1" ht="72" customHeight="1">
      <c r="A4" s="29" t="s">
        <v>364</v>
      </c>
      <c r="B4" s="1003" t="s">
        <v>160</v>
      </c>
      <c r="C4" s="1003"/>
      <c r="D4" s="1003"/>
      <c r="E4" s="1003"/>
      <c r="F4" s="1003"/>
    </row>
    <row r="5" spans="1:7" ht="51.75" thickBot="1">
      <c r="A5" s="81" t="s">
        <v>364</v>
      </c>
      <c r="B5" s="84" t="s">
        <v>365</v>
      </c>
      <c r="C5" s="36" t="s">
        <v>366</v>
      </c>
      <c r="D5" s="36" t="s">
        <v>99</v>
      </c>
      <c r="E5" s="36" t="s">
        <v>367</v>
      </c>
      <c r="F5" s="36" t="s">
        <v>134</v>
      </c>
      <c r="G5" s="522" t="s">
        <v>330</v>
      </c>
    </row>
    <row r="6" spans="1:7" ht="13.5" thickBot="1">
      <c r="A6" s="81" t="s">
        <v>364</v>
      </c>
      <c r="B6" s="189" t="s">
        <v>368</v>
      </c>
      <c r="C6" s="518"/>
      <c r="D6" s="518"/>
      <c r="E6" s="538"/>
      <c r="F6" s="190">
        <v>1</v>
      </c>
      <c r="G6" s="480"/>
    </row>
    <row r="7" spans="1:7" ht="13.5" thickBot="1">
      <c r="A7" s="81" t="s">
        <v>364</v>
      </c>
      <c r="B7" s="191" t="s">
        <v>1000</v>
      </c>
      <c r="C7" s="519"/>
      <c r="D7" s="519"/>
      <c r="E7" s="539"/>
      <c r="F7" s="192">
        <v>3</v>
      </c>
      <c r="G7" s="480"/>
    </row>
    <row r="8" spans="1:7" ht="13.5" thickBot="1">
      <c r="A8" s="81" t="s">
        <v>364</v>
      </c>
      <c r="B8" s="191" t="s">
        <v>369</v>
      </c>
      <c r="C8" s="519"/>
      <c r="D8" s="519"/>
      <c r="E8" s="539"/>
      <c r="F8" s="192">
        <v>4</v>
      </c>
      <c r="G8" s="480"/>
    </row>
    <row r="9" spans="1:7" ht="13.5" thickBot="1">
      <c r="A9" s="81" t="s">
        <v>364</v>
      </c>
      <c r="B9" s="191" t="s">
        <v>370</v>
      </c>
      <c r="C9" s="519"/>
      <c r="D9" s="519"/>
      <c r="E9" s="539"/>
      <c r="F9" s="192">
        <v>5</v>
      </c>
      <c r="G9" s="480"/>
    </row>
    <row r="10" spans="1:7" ht="13.5" thickBot="1">
      <c r="A10" s="81" t="s">
        <v>364</v>
      </c>
      <c r="B10" s="218" t="s">
        <v>449</v>
      </c>
      <c r="C10" s="519"/>
      <c r="D10" s="519"/>
      <c r="E10" s="539">
        <v>0.026</v>
      </c>
      <c r="F10" s="192">
        <v>9</v>
      </c>
      <c r="G10" s="480">
        <v>5</v>
      </c>
    </row>
    <row r="11" spans="1:7" ht="13.5" thickBot="1">
      <c r="A11" s="81" t="s">
        <v>364</v>
      </c>
      <c r="B11" s="218" t="s">
        <v>450</v>
      </c>
      <c r="C11" s="519"/>
      <c r="D11" s="519"/>
      <c r="E11" s="539"/>
      <c r="F11" s="192">
        <v>10</v>
      </c>
      <c r="G11" s="480"/>
    </row>
    <row r="12" spans="1:7" ht="13.5" thickBot="1">
      <c r="A12" s="81" t="s">
        <v>364</v>
      </c>
      <c r="B12" s="191" t="s">
        <v>373</v>
      </c>
      <c r="C12" s="519"/>
      <c r="D12" s="519"/>
      <c r="E12" s="539"/>
      <c r="F12" s="192">
        <v>11</v>
      </c>
      <c r="G12" s="480"/>
    </row>
    <row r="13" spans="1:7" ht="13.5" thickBot="1">
      <c r="A13" s="81" t="s">
        <v>364</v>
      </c>
      <c r="B13" s="191" t="s">
        <v>451</v>
      </c>
      <c r="C13" s="519"/>
      <c r="D13" s="519"/>
      <c r="E13" s="539"/>
      <c r="F13" s="192">
        <v>12</v>
      </c>
      <c r="G13" s="480"/>
    </row>
    <row r="14" spans="1:7" ht="13.5" thickBot="1">
      <c r="A14" s="81" t="s">
        <v>364</v>
      </c>
      <c r="B14" s="191" t="s">
        <v>374</v>
      </c>
      <c r="C14" s="519"/>
      <c r="D14" s="519"/>
      <c r="E14" s="539"/>
      <c r="F14" s="192">
        <v>13</v>
      </c>
      <c r="G14" s="480"/>
    </row>
    <row r="15" spans="1:7" ht="13.5" thickBot="1">
      <c r="A15" s="81" t="s">
        <v>364</v>
      </c>
      <c r="B15" s="191" t="s">
        <v>452</v>
      </c>
      <c r="C15" s="519"/>
      <c r="D15" s="519"/>
      <c r="E15" s="539"/>
      <c r="F15" s="192">
        <v>14</v>
      </c>
      <c r="G15" s="480"/>
    </row>
    <row r="16" spans="1:7" ht="13.5" thickBot="1">
      <c r="A16" s="81" t="s">
        <v>364</v>
      </c>
      <c r="B16" s="191" t="s">
        <v>453</v>
      </c>
      <c r="C16" s="519"/>
      <c r="D16" s="519"/>
      <c r="E16" s="539"/>
      <c r="F16" s="192">
        <v>15</v>
      </c>
      <c r="G16" s="480"/>
    </row>
    <row r="17" spans="1:7" ht="13.5" thickBot="1">
      <c r="A17" s="81" t="s">
        <v>364</v>
      </c>
      <c r="B17" s="191" t="s">
        <v>375</v>
      </c>
      <c r="C17" s="519"/>
      <c r="D17" s="519"/>
      <c r="E17" s="539"/>
      <c r="F17" s="192">
        <v>16</v>
      </c>
      <c r="G17" s="480"/>
    </row>
    <row r="18" spans="1:7" ht="13.5" thickBot="1">
      <c r="A18" s="81" t="s">
        <v>364</v>
      </c>
      <c r="B18" s="218" t="s">
        <v>454</v>
      </c>
      <c r="C18" s="519"/>
      <c r="D18" s="519"/>
      <c r="E18" s="539"/>
      <c r="F18" s="192">
        <v>19</v>
      </c>
      <c r="G18" s="480"/>
    </row>
    <row r="19" spans="1:7" ht="13.5" thickBot="1">
      <c r="A19" s="81" t="s">
        <v>364</v>
      </c>
      <c r="B19" s="191" t="s">
        <v>866</v>
      </c>
      <c r="C19" s="519"/>
      <c r="D19" s="519"/>
      <c r="E19" s="539"/>
      <c r="F19" s="192">
        <v>22</v>
      </c>
      <c r="G19" s="480"/>
    </row>
    <row r="20" spans="1:7" ht="13.5" thickBot="1">
      <c r="A20" s="81" t="s">
        <v>364</v>
      </c>
      <c r="B20" s="191" t="s">
        <v>880</v>
      </c>
      <c r="C20" s="519"/>
      <c r="D20" s="519"/>
      <c r="E20" s="539"/>
      <c r="F20" s="192">
        <v>23</v>
      </c>
      <c r="G20" s="480"/>
    </row>
    <row r="21" spans="1:7" ht="13.5" thickBot="1">
      <c r="A21" s="81" t="s">
        <v>364</v>
      </c>
      <c r="B21" s="191" t="s">
        <v>867</v>
      </c>
      <c r="C21" s="519"/>
      <c r="D21" s="624">
        <v>1</v>
      </c>
      <c r="E21" s="539"/>
      <c r="F21" s="192">
        <v>24</v>
      </c>
      <c r="G21" s="480">
        <v>1</v>
      </c>
    </row>
    <row r="22" spans="1:7" ht="13.5" thickBot="1">
      <c r="A22" s="81" t="s">
        <v>364</v>
      </c>
      <c r="B22" s="191" t="s">
        <v>868</v>
      </c>
      <c r="C22" s="519"/>
      <c r="D22" s="519"/>
      <c r="E22" s="539"/>
      <c r="F22" s="192">
        <v>25</v>
      </c>
      <c r="G22" s="480"/>
    </row>
    <row r="23" spans="1:7" ht="13.5" thickBot="1">
      <c r="A23" s="81" t="s">
        <v>364</v>
      </c>
      <c r="B23" s="191" t="s">
        <v>371</v>
      </c>
      <c r="C23" s="519"/>
      <c r="D23" s="519"/>
      <c r="E23" s="539"/>
      <c r="F23" s="192">
        <v>26</v>
      </c>
      <c r="G23" s="480"/>
    </row>
    <row r="24" spans="1:7" ht="13.5" thickBot="1">
      <c r="A24" s="81" t="s">
        <v>364</v>
      </c>
      <c r="B24" s="191" t="s">
        <v>881</v>
      </c>
      <c r="C24" s="519"/>
      <c r="D24" s="519"/>
      <c r="E24" s="539"/>
      <c r="F24" s="192">
        <v>27</v>
      </c>
      <c r="G24" s="480"/>
    </row>
    <row r="25" spans="1:7" ht="13.5" thickBot="1">
      <c r="A25" s="81" t="s">
        <v>364</v>
      </c>
      <c r="B25" s="191" t="s">
        <v>999</v>
      </c>
      <c r="C25" s="519"/>
      <c r="D25" s="519"/>
      <c r="E25" s="539"/>
      <c r="F25" s="192">
        <v>29</v>
      </c>
      <c r="G25" s="480"/>
    </row>
    <row r="26" spans="1:7" ht="13.5" thickBot="1">
      <c r="A26" s="81" t="s">
        <v>364</v>
      </c>
      <c r="B26" s="191" t="s">
        <v>377</v>
      </c>
      <c r="C26" s="519"/>
      <c r="D26" s="519"/>
      <c r="E26" s="539"/>
      <c r="F26" s="192">
        <v>30</v>
      </c>
      <c r="G26" s="480"/>
    </row>
    <row r="27" spans="1:7" ht="13.5" thickBot="1">
      <c r="A27" s="81" t="s">
        <v>364</v>
      </c>
      <c r="B27" s="191" t="s">
        <v>1001</v>
      </c>
      <c r="C27" s="519"/>
      <c r="D27" s="519"/>
      <c r="E27" s="539"/>
      <c r="F27" s="192">
        <v>31</v>
      </c>
      <c r="G27" s="480"/>
    </row>
    <row r="28" spans="1:7" ht="13.5" thickBot="1">
      <c r="A28" s="81" t="s">
        <v>364</v>
      </c>
      <c r="B28" s="218" t="s">
        <v>455</v>
      </c>
      <c r="C28" s="519"/>
      <c r="D28" s="519"/>
      <c r="E28" s="539"/>
      <c r="F28" s="192">
        <v>38</v>
      </c>
      <c r="G28" s="480"/>
    </row>
    <row r="29" spans="1:7" ht="13.5" thickBot="1">
      <c r="A29" s="81" t="s">
        <v>364</v>
      </c>
      <c r="B29" s="218" t="s">
        <v>456</v>
      </c>
      <c r="C29" s="519"/>
      <c r="D29" s="519"/>
      <c r="E29" s="539">
        <v>0.036</v>
      </c>
      <c r="F29" s="192">
        <v>39</v>
      </c>
      <c r="G29" s="480">
        <v>7</v>
      </c>
    </row>
    <row r="30" spans="1:7" ht="13.5" thickBot="1">
      <c r="A30" s="81" t="s">
        <v>364</v>
      </c>
      <c r="B30" s="218" t="s">
        <v>1002</v>
      </c>
      <c r="C30" s="519"/>
      <c r="D30" s="519"/>
      <c r="E30" s="539"/>
      <c r="F30" s="192">
        <v>40</v>
      </c>
      <c r="G30" s="480"/>
    </row>
    <row r="31" spans="1:7" ht="13.5" thickBot="1">
      <c r="A31" s="81" t="s">
        <v>364</v>
      </c>
      <c r="B31" s="218" t="s">
        <v>457</v>
      </c>
      <c r="C31" s="519"/>
      <c r="D31" s="519"/>
      <c r="E31" s="539"/>
      <c r="F31" s="192">
        <v>41</v>
      </c>
      <c r="G31" s="480"/>
    </row>
    <row r="32" spans="1:7" ht="13.5" thickBot="1">
      <c r="A32" s="81" t="s">
        <v>364</v>
      </c>
      <c r="B32" s="191" t="s">
        <v>1003</v>
      </c>
      <c r="C32" s="519"/>
      <c r="D32" s="519"/>
      <c r="E32" s="539"/>
      <c r="F32" s="192">
        <v>42</v>
      </c>
      <c r="G32" s="480"/>
    </row>
    <row r="33" spans="1:7" ht="13.5" thickBot="1">
      <c r="A33" s="81" t="s">
        <v>364</v>
      </c>
      <c r="B33" s="218" t="s">
        <v>458</v>
      </c>
      <c r="C33" s="519"/>
      <c r="D33" s="519"/>
      <c r="E33" s="539"/>
      <c r="F33" s="192">
        <v>43</v>
      </c>
      <c r="G33" s="480"/>
    </row>
    <row r="34" spans="1:7" ht="13.5" thickBot="1">
      <c r="A34" s="81" t="s">
        <v>364</v>
      </c>
      <c r="B34" s="218" t="s">
        <v>459</v>
      </c>
      <c r="C34" s="519"/>
      <c r="D34" s="519"/>
      <c r="E34" s="539"/>
      <c r="F34" s="192">
        <v>44</v>
      </c>
      <c r="G34" s="480"/>
    </row>
    <row r="35" spans="1:7" ht="13.5" thickBot="1">
      <c r="A35" s="81" t="s">
        <v>364</v>
      </c>
      <c r="B35" s="191" t="s">
        <v>460</v>
      </c>
      <c r="C35" s="519"/>
      <c r="D35" s="519"/>
      <c r="E35" s="539"/>
      <c r="F35" s="192">
        <v>45</v>
      </c>
      <c r="G35" s="480"/>
    </row>
    <row r="36" spans="1:7" ht="13.5" thickBot="1">
      <c r="A36" s="81" t="s">
        <v>364</v>
      </c>
      <c r="B36" s="218" t="s">
        <v>461</v>
      </c>
      <c r="C36" s="519"/>
      <c r="D36" s="519"/>
      <c r="E36" s="539"/>
      <c r="F36" s="192">
        <v>46</v>
      </c>
      <c r="G36" s="480"/>
    </row>
    <row r="37" spans="1:7" ht="13.5" thickBot="1">
      <c r="A37" s="81" t="s">
        <v>364</v>
      </c>
      <c r="B37" s="218" t="s">
        <v>462</v>
      </c>
      <c r="C37" s="519"/>
      <c r="D37" s="519"/>
      <c r="E37" s="539"/>
      <c r="F37" s="192">
        <v>47</v>
      </c>
      <c r="G37" s="480"/>
    </row>
    <row r="38" spans="1:7" ht="13.5" thickBot="1">
      <c r="A38" s="81" t="s">
        <v>364</v>
      </c>
      <c r="B38" s="218" t="s">
        <v>463</v>
      </c>
      <c r="C38" s="519"/>
      <c r="D38" s="519"/>
      <c r="E38" s="539"/>
      <c r="F38" s="192">
        <v>48</v>
      </c>
      <c r="G38" s="480"/>
    </row>
    <row r="39" spans="1:7" ht="13.5" thickBot="1">
      <c r="A39" s="81" t="s">
        <v>364</v>
      </c>
      <c r="B39" s="218" t="s">
        <v>464</v>
      </c>
      <c r="C39" s="519"/>
      <c r="D39" s="519"/>
      <c r="E39" s="539"/>
      <c r="F39" s="192">
        <v>49</v>
      </c>
      <c r="G39" s="480"/>
    </row>
    <row r="40" spans="1:7" ht="13.5" thickBot="1">
      <c r="A40" s="81" t="s">
        <v>364</v>
      </c>
      <c r="B40" s="191" t="s">
        <v>1004</v>
      </c>
      <c r="C40" s="519"/>
      <c r="D40" s="519"/>
      <c r="E40" s="539"/>
      <c r="F40" s="192">
        <v>50</v>
      </c>
      <c r="G40" s="480"/>
    </row>
    <row r="41" spans="1:7" ht="13.5" thickBot="1">
      <c r="A41" s="81" t="s">
        <v>364</v>
      </c>
      <c r="B41" s="191" t="s">
        <v>376</v>
      </c>
      <c r="C41" s="519"/>
      <c r="D41" s="519"/>
      <c r="E41" s="539">
        <v>0.325</v>
      </c>
      <c r="F41" s="192">
        <v>51</v>
      </c>
      <c r="G41" s="480">
        <v>63</v>
      </c>
    </row>
    <row r="42" spans="1:7" ht="13.5" thickBot="1">
      <c r="A42" s="81" t="s">
        <v>364</v>
      </c>
      <c r="B42" s="191" t="s">
        <v>372</v>
      </c>
      <c r="C42" s="519"/>
      <c r="D42" s="519"/>
      <c r="E42" s="539">
        <v>0.613</v>
      </c>
      <c r="F42" s="192">
        <v>52</v>
      </c>
      <c r="G42" s="480">
        <v>119</v>
      </c>
    </row>
    <row r="43" spans="1:7" ht="13.5" thickBot="1">
      <c r="A43" s="81" t="s">
        <v>364</v>
      </c>
      <c r="B43" s="218" t="s">
        <v>885</v>
      </c>
      <c r="C43" s="519"/>
      <c r="D43" s="519"/>
      <c r="E43" s="519"/>
      <c r="F43" s="192">
        <v>54</v>
      </c>
      <c r="G43" s="480"/>
    </row>
    <row r="44" spans="1:7" ht="12.75">
      <c r="A44" s="81" t="s">
        <v>364</v>
      </c>
      <c r="B44" s="16" t="s">
        <v>1005</v>
      </c>
      <c r="C44" s="520"/>
      <c r="D44" s="520"/>
      <c r="E44" s="520"/>
      <c r="F44" s="85"/>
      <c r="G44" s="480"/>
    </row>
    <row r="45" spans="1:7" ht="12.75">
      <c r="A45" s="81" t="s">
        <v>364</v>
      </c>
      <c r="B45" s="18" t="s">
        <v>787</v>
      </c>
      <c r="C45" s="521">
        <f>SUM(C6:C44)</f>
        <v>0</v>
      </c>
      <c r="D45" s="521">
        <f>SUM(D6:D44)</f>
        <v>1</v>
      </c>
      <c r="E45" s="521">
        <f>SUM(E6:E44)</f>
        <v>1</v>
      </c>
      <c r="F45" s="86"/>
      <c r="G45" s="480">
        <v>195</v>
      </c>
    </row>
  </sheetData>
  <sheetProtection/>
  <mergeCells count="2">
    <mergeCell ref="A1:E1"/>
    <mergeCell ref="B4:F4"/>
  </mergeCells>
  <printOptions/>
  <pageMargins left="0.75" right="0.75" top="1" bottom="1" header="0.5" footer="0.5"/>
  <pageSetup fitToHeight="1" fitToWidth="1" horizontalDpi="600" verticalDpi="600" orientation="landscape" scale="71" r:id="rId2"/>
  <headerFooter alignWithMargins="0">
    <oddHeader>&amp;CCommon Data Set 2008-09</oddHeader>
    <oddFooter>&amp;C&amp;A&amp;RPage &amp;P</oddFooter>
  </headerFooter>
  <drawing r:id="rId1"/>
</worksheet>
</file>

<file path=xl/worksheets/sheet32.xml><?xml version="1.0" encoding="utf-8"?>
<worksheet xmlns="http://schemas.openxmlformats.org/spreadsheetml/2006/main" xmlns:r="http://schemas.openxmlformats.org/officeDocument/2006/relationships">
  <sheetPr codeName="Sheet32">
    <pageSetUpPr fitToPage="1"/>
  </sheetPr>
  <dimension ref="A1:E49"/>
  <sheetViews>
    <sheetView zoomScalePageLayoutView="0" workbookViewId="0" topLeftCell="A1">
      <selection activeCell="D12" sqref="D12"/>
    </sheetView>
  </sheetViews>
  <sheetFormatPr defaultColWidth="9.140625" defaultRowHeight="12.75"/>
  <cols>
    <col min="1" max="1" width="13.140625" style="153" customWidth="1"/>
    <col min="2" max="2" width="83.00390625" style="151" customWidth="1"/>
    <col min="3" max="3" width="9.140625" style="154" customWidth="1"/>
    <col min="4" max="4" width="17.00390625" style="154" customWidth="1"/>
    <col min="5" max="16384" width="9.140625" style="154" customWidth="1"/>
  </cols>
  <sheetData>
    <row r="1" spans="1:2" ht="12.75">
      <c r="A1" s="1142" t="s">
        <v>701</v>
      </c>
      <c r="B1" s="1142"/>
    </row>
    <row r="2" spans="1:2" ht="12.75">
      <c r="A2" s="152"/>
      <c r="B2" s="152"/>
    </row>
    <row r="3" spans="1:2" ht="12.75">
      <c r="A3" s="1141" t="s">
        <v>998</v>
      </c>
      <c r="B3" s="1141"/>
    </row>
    <row r="4" ht="12.75">
      <c r="A4" s="152"/>
    </row>
    <row r="5" spans="1:2" ht="12.75" customHeight="1">
      <c r="A5" s="1142" t="s">
        <v>1095</v>
      </c>
      <c r="B5" s="1142"/>
    </row>
    <row r="7" spans="1:2" ht="12.75">
      <c r="A7" s="1144" t="s">
        <v>702</v>
      </c>
      <c r="B7" s="773"/>
    </row>
    <row r="8" spans="1:2" ht="12.75">
      <c r="A8" s="198"/>
      <c r="B8" s="221"/>
    </row>
    <row r="9" spans="1:2" ht="12.75">
      <c r="A9" s="1143" t="s">
        <v>703</v>
      </c>
      <c r="B9" s="773"/>
    </row>
    <row r="10" spans="1:2" ht="12.75">
      <c r="A10" s="233"/>
      <c r="B10" s="6"/>
    </row>
    <row r="11" spans="1:2" ht="12.75">
      <c r="A11" s="233"/>
      <c r="B11" s="233" t="s">
        <v>708</v>
      </c>
    </row>
    <row r="12" spans="1:2" ht="12.75">
      <c r="A12" s="233"/>
      <c r="B12" s="233" t="s">
        <v>504</v>
      </c>
    </row>
    <row r="13" spans="1:2" ht="12.75">
      <c r="A13" s="233"/>
      <c r="B13" s="233" t="s">
        <v>505</v>
      </c>
    </row>
    <row r="14" spans="1:2" ht="12.75">
      <c r="A14" s="233"/>
      <c r="B14" s="233" t="s">
        <v>506</v>
      </c>
    </row>
    <row r="15" spans="1:2" ht="12.75">
      <c r="A15" s="233"/>
      <c r="B15" s="233" t="s">
        <v>507</v>
      </c>
    </row>
    <row r="16" spans="1:2" ht="12.75">
      <c r="A16" s="233"/>
      <c r="B16" s="233" t="s">
        <v>508</v>
      </c>
    </row>
    <row r="17" spans="1:2" ht="12.75">
      <c r="A17" s="233"/>
      <c r="B17" s="198" t="s">
        <v>509</v>
      </c>
    </row>
    <row r="18" spans="1:2" ht="12.75">
      <c r="A18" s="233"/>
      <c r="B18" s="198" t="s">
        <v>150</v>
      </c>
    </row>
    <row r="19" spans="1:2" ht="12.75">
      <c r="A19" s="233"/>
      <c r="B19" s="6"/>
    </row>
    <row r="20" spans="1:2" ht="12.75">
      <c r="A20" s="197"/>
      <c r="B20" s="222"/>
    </row>
    <row r="21" spans="1:3" ht="33" customHeight="1">
      <c r="A21" s="1145" t="s">
        <v>73</v>
      </c>
      <c r="B21" s="903"/>
      <c r="C21" s="115"/>
    </row>
    <row r="22" spans="1:3" ht="12.75">
      <c r="A22" s="231"/>
      <c r="B22" s="6"/>
      <c r="C22" s="6"/>
    </row>
    <row r="23" spans="1:3" ht="12.75">
      <c r="A23" s="1144" t="s">
        <v>706</v>
      </c>
      <c r="B23" s="773"/>
      <c r="C23" s="6"/>
    </row>
    <row r="24" spans="1:3" ht="12.75">
      <c r="A24" s="231"/>
      <c r="B24" s="6"/>
      <c r="C24" s="6"/>
    </row>
    <row r="25" spans="1:3" ht="12.75">
      <c r="A25" s="1145" t="s">
        <v>707</v>
      </c>
      <c r="B25" s="903"/>
      <c r="C25" s="6"/>
    </row>
    <row r="26" spans="1:3" ht="12.75">
      <c r="A26" s="231"/>
      <c r="B26" s="6"/>
      <c r="C26" s="6"/>
    </row>
    <row r="27" spans="1:2" ht="12.75">
      <c r="A27" s="199"/>
      <c r="B27" s="54"/>
    </row>
    <row r="28" spans="1:2" ht="12.75">
      <c r="A28" s="1142" t="s">
        <v>995</v>
      </c>
      <c r="B28" s="1142"/>
    </row>
    <row r="29" spans="4:5" ht="30" customHeight="1">
      <c r="D29" s="115"/>
      <c r="E29" s="115"/>
    </row>
    <row r="30" spans="1:5" ht="12.75">
      <c r="A30" s="153" t="s">
        <v>402</v>
      </c>
      <c r="B30" s="198" t="s">
        <v>249</v>
      </c>
      <c r="D30" s="6"/>
      <c r="E30" s="6"/>
    </row>
    <row r="31" spans="1:5" ht="25.5">
      <c r="A31" s="153" t="s">
        <v>996</v>
      </c>
      <c r="B31" s="151" t="s">
        <v>997</v>
      </c>
      <c r="D31" s="6"/>
      <c r="E31" s="6"/>
    </row>
    <row r="32" spans="4:5" ht="12.75">
      <c r="D32" s="6"/>
      <c r="E32" s="6"/>
    </row>
    <row r="33" spans="4:5" ht="45" customHeight="1">
      <c r="D33" s="6"/>
      <c r="E33" s="6"/>
    </row>
    <row r="34" spans="4:5" ht="12.75">
      <c r="D34" s="6"/>
      <c r="E34" s="6"/>
    </row>
    <row r="36" spans="1:4" ht="12.75">
      <c r="A36" s="523" t="s">
        <v>333</v>
      </c>
      <c r="B36" s="524"/>
      <c r="C36" s="524"/>
      <c r="D36" s="210"/>
    </row>
    <row r="37" spans="1:4" ht="12.75">
      <c r="A37" s="1"/>
      <c r="B37" s="479" t="s">
        <v>305</v>
      </c>
      <c r="C37"/>
      <c r="D37" s="210"/>
    </row>
    <row r="38" spans="1:4" ht="12.75">
      <c r="A38" s="1"/>
      <c r="B38" s="480" t="s">
        <v>306</v>
      </c>
      <c r="C38"/>
      <c r="D38" s="210"/>
    </row>
    <row r="39" spans="1:4" ht="12.75">
      <c r="A39" s="1"/>
      <c r="B39" s="483" t="s">
        <v>307</v>
      </c>
      <c r="C39"/>
      <c r="D39" s="210"/>
    </row>
    <row r="40" spans="1:4" ht="12.75">
      <c r="A40" s="1"/>
      <c r="B40" s="537" t="s">
        <v>335</v>
      </c>
      <c r="C40"/>
      <c r="D40" s="210"/>
    </row>
    <row r="41" spans="1:4" ht="12.75">
      <c r="A41" s="1"/>
      <c r="B41" s="333" t="s">
        <v>308</v>
      </c>
      <c r="C41"/>
      <c r="D41"/>
    </row>
    <row r="42" spans="1:4" ht="12.75">
      <c r="A42" s="1"/>
      <c r="B42" s="474" t="s">
        <v>304</v>
      </c>
      <c r="C42"/>
      <c r="D42"/>
    </row>
    <row r="43" spans="1:4" ht="12.75">
      <c r="A43" s="1"/>
      <c r="B43" s="486" t="s">
        <v>311</v>
      </c>
      <c r="C43"/>
      <c r="D43"/>
    </row>
    <row r="44" spans="1:4" ht="12.75">
      <c r="A44" s="1"/>
      <c r="B44" s="482" t="s">
        <v>313</v>
      </c>
      <c r="C44"/>
      <c r="D44"/>
    </row>
    <row r="45" spans="1:4" ht="12.75">
      <c r="A45" s="1"/>
      <c r="B45" s="497" t="s">
        <v>318</v>
      </c>
      <c r="C45"/>
      <c r="D45"/>
    </row>
    <row r="46" spans="1:4" ht="12.75">
      <c r="A46" s="1"/>
      <c r="B46" s="513" t="s">
        <v>324</v>
      </c>
      <c r="C46"/>
      <c r="D46"/>
    </row>
    <row r="47" spans="1:4" ht="12.75">
      <c r="A47" s="1"/>
      <c r="B47" s="481" t="s">
        <v>325</v>
      </c>
      <c r="C47"/>
      <c r="D47"/>
    </row>
    <row r="48" spans="1:4" ht="12.75">
      <c r="A48" s="1"/>
      <c r="B48" s="478" t="s">
        <v>326</v>
      </c>
      <c r="C48"/>
      <c r="D48"/>
    </row>
    <row r="49" spans="1:4" ht="12.75">
      <c r="A49" s="1"/>
      <c r="B49" s="526" t="s">
        <v>334</v>
      </c>
      <c r="C49"/>
      <c r="D49"/>
    </row>
    <row r="50" ht="13.5" customHeight="1"/>
  </sheetData>
  <sheetProtection/>
  <mergeCells count="9">
    <mergeCell ref="A3:B3"/>
    <mergeCell ref="A1:B1"/>
    <mergeCell ref="A5:B5"/>
    <mergeCell ref="A28:B28"/>
    <mergeCell ref="A9:B9"/>
    <mergeCell ref="A7:B7"/>
    <mergeCell ref="A23:B23"/>
    <mergeCell ref="A25:B25"/>
    <mergeCell ref="A21:B21"/>
  </mergeCells>
  <printOptions/>
  <pageMargins left="1" right="1" top="1" bottom="1" header="0.5" footer="0.5"/>
  <pageSetup fitToHeight="1" fitToWidth="1" horizontalDpi="600" verticalDpi="600" orientation="portrait" scale="87" r:id="rId2"/>
  <headerFooter alignWithMargins="0">
    <oddHeader>&amp;CCommon Data Set 2008-09</oddHeader>
  </headerFooter>
  <drawing r:id="rId1"/>
</worksheet>
</file>

<file path=xl/worksheets/sheet33.xml><?xml version="1.0" encoding="utf-8"?>
<worksheet xmlns="http://schemas.openxmlformats.org/spreadsheetml/2006/main" xmlns:r="http://schemas.openxmlformats.org/officeDocument/2006/relationships">
  <sheetPr codeName="Sheet33"/>
  <dimension ref="A1:A155"/>
  <sheetViews>
    <sheetView zoomScalePageLayoutView="0" workbookViewId="0" topLeftCell="A1">
      <selection activeCell="B7" sqref="B7"/>
    </sheetView>
  </sheetViews>
  <sheetFormatPr defaultColWidth="9.140625" defaultRowHeight="12.75"/>
  <cols>
    <col min="1" max="1" width="88.7109375" style="130" customWidth="1"/>
    <col min="2" max="16384" width="9.140625" style="115" customWidth="1"/>
  </cols>
  <sheetData>
    <row r="1" ht="18">
      <c r="A1" s="124" t="s">
        <v>135</v>
      </c>
    </row>
    <row r="2" ht="25.5">
      <c r="A2" s="125" t="s">
        <v>227</v>
      </c>
    </row>
    <row r="3" ht="12.75">
      <c r="A3" s="125"/>
    </row>
    <row r="4" ht="25.5">
      <c r="A4" s="126" t="s">
        <v>228</v>
      </c>
    </row>
    <row r="5" ht="12.75">
      <c r="A5" s="127"/>
    </row>
    <row r="6" ht="38.25">
      <c r="A6" s="125" t="s">
        <v>1010</v>
      </c>
    </row>
    <row r="7" ht="38.25">
      <c r="A7" s="125" t="s">
        <v>1011</v>
      </c>
    </row>
    <row r="8" ht="12.75">
      <c r="A8" s="125" t="s">
        <v>1012</v>
      </c>
    </row>
    <row r="9" ht="25.5">
      <c r="A9" s="125" t="s">
        <v>1013</v>
      </c>
    </row>
    <row r="10" ht="25.5">
      <c r="A10" s="125" t="s">
        <v>145</v>
      </c>
    </row>
    <row r="11" ht="51">
      <c r="A11" s="125" t="s">
        <v>146</v>
      </c>
    </row>
    <row r="12" ht="38.25">
      <c r="A12" s="125" t="s">
        <v>147</v>
      </c>
    </row>
    <row r="13" ht="38.25">
      <c r="A13" s="125" t="s">
        <v>148</v>
      </c>
    </row>
    <row r="14" ht="25.5">
      <c r="A14" s="125" t="s">
        <v>149</v>
      </c>
    </row>
    <row r="15" ht="89.25">
      <c r="A15" s="125" t="s">
        <v>159</v>
      </c>
    </row>
    <row r="16" ht="25.5">
      <c r="A16" s="125" t="s">
        <v>411</v>
      </c>
    </row>
    <row r="17" ht="12.75">
      <c r="A17" s="125" t="s">
        <v>412</v>
      </c>
    </row>
    <row r="18" ht="38.25">
      <c r="A18" s="125" t="s">
        <v>413</v>
      </c>
    </row>
    <row r="19" ht="25.5">
      <c r="A19" s="125" t="s">
        <v>414</v>
      </c>
    </row>
    <row r="20" ht="38.25">
      <c r="A20" s="232" t="s">
        <v>1097</v>
      </c>
    </row>
    <row r="21" ht="63.75">
      <c r="A21" s="125" t="s">
        <v>415</v>
      </c>
    </row>
    <row r="22" ht="12.75">
      <c r="A22" s="125" t="s">
        <v>416</v>
      </c>
    </row>
    <row r="23" ht="12.75">
      <c r="A23" s="125" t="s">
        <v>417</v>
      </c>
    </row>
    <row r="24" ht="25.5">
      <c r="A24" s="125" t="s">
        <v>418</v>
      </c>
    </row>
    <row r="25" ht="38.25">
      <c r="A25" s="125" t="s">
        <v>419</v>
      </c>
    </row>
    <row r="26" ht="38.25">
      <c r="A26" s="125" t="s">
        <v>1066</v>
      </c>
    </row>
    <row r="27" ht="25.5">
      <c r="A27" s="125" t="s">
        <v>1067</v>
      </c>
    </row>
    <row r="28" ht="38.25">
      <c r="A28" s="125" t="s">
        <v>1068</v>
      </c>
    </row>
    <row r="29" ht="25.5">
      <c r="A29" s="125" t="s">
        <v>1069</v>
      </c>
    </row>
    <row r="30" ht="51">
      <c r="A30" s="125" t="s">
        <v>1070</v>
      </c>
    </row>
    <row r="31" ht="25.5">
      <c r="A31" s="230" t="s">
        <v>618</v>
      </c>
    </row>
    <row r="32" ht="25.5">
      <c r="A32" s="125" t="s">
        <v>1071</v>
      </c>
    </row>
    <row r="33" ht="25.5">
      <c r="A33" s="125" t="s">
        <v>1072</v>
      </c>
    </row>
    <row r="34" ht="38.25">
      <c r="A34" s="125" t="s">
        <v>1073</v>
      </c>
    </row>
    <row r="35" ht="25.5">
      <c r="A35" s="125" t="s">
        <v>1074</v>
      </c>
    </row>
    <row r="36" ht="51">
      <c r="A36" s="125" t="s">
        <v>1075</v>
      </c>
    </row>
    <row r="37" ht="25.5">
      <c r="A37" s="125" t="s">
        <v>1076</v>
      </c>
    </row>
    <row r="38" ht="25.5">
      <c r="A38" s="125" t="s">
        <v>1077</v>
      </c>
    </row>
    <row r="39" ht="25.5">
      <c r="A39" s="125" t="s">
        <v>1078</v>
      </c>
    </row>
    <row r="40" ht="38.25">
      <c r="A40" s="125" t="s">
        <v>1079</v>
      </c>
    </row>
    <row r="41" ht="63.75">
      <c r="A41" s="125" t="s">
        <v>1080</v>
      </c>
    </row>
    <row r="42" ht="12.75">
      <c r="A42" s="125" t="s">
        <v>1081</v>
      </c>
    </row>
    <row r="43" ht="25.5">
      <c r="A43" s="125" t="s">
        <v>1082</v>
      </c>
    </row>
    <row r="44" ht="76.5">
      <c r="A44" s="125" t="s">
        <v>1083</v>
      </c>
    </row>
    <row r="45" ht="25.5">
      <c r="A45" s="125" t="s">
        <v>485</v>
      </c>
    </row>
    <row r="46" ht="38.25">
      <c r="A46" s="125" t="s">
        <v>486</v>
      </c>
    </row>
    <row r="47" ht="38.25">
      <c r="A47" s="125" t="s">
        <v>487</v>
      </c>
    </row>
    <row r="48" ht="25.5">
      <c r="A48" s="125" t="s">
        <v>1102</v>
      </c>
    </row>
    <row r="49" ht="63.75">
      <c r="A49" s="125" t="s">
        <v>840</v>
      </c>
    </row>
    <row r="50" ht="25.5">
      <c r="A50" s="125" t="s">
        <v>841</v>
      </c>
    </row>
    <row r="51" ht="38.25">
      <c r="A51" s="125" t="s">
        <v>842</v>
      </c>
    </row>
    <row r="52" ht="38.25">
      <c r="A52" s="125" t="s">
        <v>843</v>
      </c>
    </row>
    <row r="53" ht="38.25">
      <c r="A53" s="125" t="s">
        <v>844</v>
      </c>
    </row>
    <row r="54" ht="38.25">
      <c r="A54" s="125" t="s">
        <v>845</v>
      </c>
    </row>
    <row r="55" ht="51">
      <c r="A55" s="125" t="s">
        <v>846</v>
      </c>
    </row>
    <row r="56" ht="51">
      <c r="A56" s="125" t="s">
        <v>847</v>
      </c>
    </row>
    <row r="57" ht="51">
      <c r="A57" s="125" t="s">
        <v>848</v>
      </c>
    </row>
    <row r="58" ht="38.25">
      <c r="A58" s="125" t="s">
        <v>849</v>
      </c>
    </row>
    <row r="59" ht="12.75">
      <c r="A59" s="125" t="s">
        <v>850</v>
      </c>
    </row>
    <row r="60" ht="38.25">
      <c r="A60" s="125" t="s">
        <v>851</v>
      </c>
    </row>
    <row r="61" ht="25.5">
      <c r="A61" s="125" t="s">
        <v>852</v>
      </c>
    </row>
    <row r="62" ht="25.5">
      <c r="A62" s="125" t="s">
        <v>853</v>
      </c>
    </row>
    <row r="63" ht="63.75">
      <c r="A63" s="125" t="s">
        <v>437</v>
      </c>
    </row>
    <row r="64" ht="25.5">
      <c r="A64" s="125" t="s">
        <v>438</v>
      </c>
    </row>
    <row r="65" ht="25.5">
      <c r="A65" s="125" t="s">
        <v>439</v>
      </c>
    </row>
    <row r="66" ht="38.25">
      <c r="A66" s="125" t="s">
        <v>832</v>
      </c>
    </row>
    <row r="67" ht="25.5">
      <c r="A67" s="125" t="s">
        <v>833</v>
      </c>
    </row>
    <row r="68" ht="25.5">
      <c r="A68" s="125" t="s">
        <v>834</v>
      </c>
    </row>
    <row r="69" ht="38.25">
      <c r="A69" s="125" t="s">
        <v>835</v>
      </c>
    </row>
    <row r="70" ht="25.5">
      <c r="A70" s="125" t="s">
        <v>836</v>
      </c>
    </row>
    <row r="71" ht="12.75">
      <c r="A71" s="125" t="s">
        <v>837</v>
      </c>
    </row>
    <row r="72" ht="25.5">
      <c r="A72" s="229" t="s">
        <v>430</v>
      </c>
    </row>
    <row r="73" ht="38.25">
      <c r="A73" s="125" t="s">
        <v>603</v>
      </c>
    </row>
    <row r="74" ht="38.25">
      <c r="A74" s="125" t="s">
        <v>564</v>
      </c>
    </row>
    <row r="75" ht="12.75">
      <c r="A75" s="125" t="s">
        <v>565</v>
      </c>
    </row>
    <row r="76" ht="38.25">
      <c r="A76" s="125" t="s">
        <v>604</v>
      </c>
    </row>
    <row r="77" ht="38.25">
      <c r="A77" s="125" t="s">
        <v>680</v>
      </c>
    </row>
    <row r="78" ht="25.5">
      <c r="A78" s="125" t="s">
        <v>681</v>
      </c>
    </row>
    <row r="79" ht="25.5">
      <c r="A79" s="125" t="s">
        <v>682</v>
      </c>
    </row>
    <row r="80" ht="38.25">
      <c r="A80" s="232" t="s">
        <v>1098</v>
      </c>
    </row>
    <row r="81" ht="25.5">
      <c r="A81" s="125" t="s">
        <v>683</v>
      </c>
    </row>
    <row r="82" ht="25.5">
      <c r="A82" s="125" t="s">
        <v>684</v>
      </c>
    </row>
    <row r="83" ht="38.25">
      <c r="A83" s="125" t="s">
        <v>685</v>
      </c>
    </row>
    <row r="84" ht="25.5">
      <c r="A84" s="125" t="s">
        <v>686</v>
      </c>
    </row>
    <row r="85" ht="25.5">
      <c r="A85" s="125" t="s">
        <v>687</v>
      </c>
    </row>
    <row r="86" ht="25.5">
      <c r="A86" s="125" t="s">
        <v>688</v>
      </c>
    </row>
    <row r="87" ht="25.5">
      <c r="A87" s="125" t="s">
        <v>689</v>
      </c>
    </row>
    <row r="88" ht="51">
      <c r="A88" s="125" t="s">
        <v>440</v>
      </c>
    </row>
    <row r="89" ht="38.25">
      <c r="A89" s="125" t="s">
        <v>441</v>
      </c>
    </row>
    <row r="90" ht="38.25">
      <c r="A90" s="125" t="s">
        <v>442</v>
      </c>
    </row>
    <row r="91" ht="38.25">
      <c r="A91" s="128" t="s">
        <v>443</v>
      </c>
    </row>
    <row r="92" ht="51">
      <c r="A92" s="128" t="s">
        <v>537</v>
      </c>
    </row>
    <row r="93" ht="51">
      <c r="A93" s="128" t="s">
        <v>538</v>
      </c>
    </row>
    <row r="94" ht="38.25">
      <c r="A94" s="125" t="s">
        <v>539</v>
      </c>
    </row>
    <row r="95" ht="25.5">
      <c r="A95" s="125" t="s">
        <v>540</v>
      </c>
    </row>
    <row r="96" ht="38.25">
      <c r="A96" s="125" t="s">
        <v>541</v>
      </c>
    </row>
    <row r="97" ht="12.75">
      <c r="A97" s="125" t="s">
        <v>542</v>
      </c>
    </row>
    <row r="98" ht="25.5">
      <c r="A98" s="125" t="s">
        <v>543</v>
      </c>
    </row>
    <row r="99" ht="38.25">
      <c r="A99" s="125" t="s">
        <v>544</v>
      </c>
    </row>
    <row r="100" ht="38.25">
      <c r="A100" s="125" t="s">
        <v>545</v>
      </c>
    </row>
    <row r="101" ht="25.5">
      <c r="A101" s="125" t="s">
        <v>546</v>
      </c>
    </row>
    <row r="102" ht="38.25">
      <c r="A102" s="125" t="s">
        <v>547</v>
      </c>
    </row>
    <row r="103" ht="25.5">
      <c r="A103" s="125" t="s">
        <v>548</v>
      </c>
    </row>
    <row r="104" ht="25.5">
      <c r="A104" s="125" t="s">
        <v>549</v>
      </c>
    </row>
    <row r="105" ht="38.25">
      <c r="A105" s="125" t="s">
        <v>550</v>
      </c>
    </row>
    <row r="106" ht="76.5">
      <c r="A106" s="125" t="s">
        <v>745</v>
      </c>
    </row>
    <row r="107" ht="25.5">
      <c r="A107" s="125" t="s">
        <v>746</v>
      </c>
    </row>
    <row r="108" ht="38.25">
      <c r="A108" s="125" t="s">
        <v>747</v>
      </c>
    </row>
    <row r="109" ht="38.25">
      <c r="A109" s="125" t="s">
        <v>748</v>
      </c>
    </row>
    <row r="110" ht="25.5">
      <c r="A110" s="125" t="s">
        <v>749</v>
      </c>
    </row>
    <row r="111" ht="38.25">
      <c r="A111" s="125" t="s">
        <v>750</v>
      </c>
    </row>
    <row r="112" ht="63.75">
      <c r="A112" s="125" t="s">
        <v>751</v>
      </c>
    </row>
    <row r="113" ht="25.5">
      <c r="A113" s="125" t="s">
        <v>408</v>
      </c>
    </row>
    <row r="114" ht="25.5">
      <c r="A114" s="125" t="s">
        <v>409</v>
      </c>
    </row>
    <row r="115" ht="38.25">
      <c r="A115" s="125" t="s">
        <v>410</v>
      </c>
    </row>
    <row r="116" ht="38.25">
      <c r="A116" s="125" t="s">
        <v>763</v>
      </c>
    </row>
    <row r="117" ht="25.5">
      <c r="A117" s="125" t="s">
        <v>764</v>
      </c>
    </row>
    <row r="118" ht="12.75">
      <c r="A118" s="125" t="s">
        <v>765</v>
      </c>
    </row>
    <row r="119" ht="25.5">
      <c r="A119" s="125" t="s">
        <v>766</v>
      </c>
    </row>
    <row r="120" ht="38.25">
      <c r="A120" s="125" t="s">
        <v>767</v>
      </c>
    </row>
    <row r="121" ht="25.5">
      <c r="A121" s="125" t="s">
        <v>768</v>
      </c>
    </row>
    <row r="122" ht="25.5">
      <c r="A122" s="125" t="s">
        <v>769</v>
      </c>
    </row>
    <row r="123" ht="38.25">
      <c r="A123" s="125" t="s">
        <v>873</v>
      </c>
    </row>
    <row r="124" ht="25.5">
      <c r="A124" s="125" t="s">
        <v>874</v>
      </c>
    </row>
    <row r="125" ht="38.25">
      <c r="A125" s="125" t="s">
        <v>875</v>
      </c>
    </row>
    <row r="126" ht="25.5">
      <c r="A126" s="125" t="s">
        <v>839</v>
      </c>
    </row>
    <row r="127" ht="25.5">
      <c r="A127" s="125" t="s">
        <v>566</v>
      </c>
    </row>
    <row r="128" ht="25.5">
      <c r="A128" s="125" t="s">
        <v>179</v>
      </c>
    </row>
    <row r="129" ht="25.5">
      <c r="A129" s="125" t="s">
        <v>180</v>
      </c>
    </row>
    <row r="130" ht="38.25">
      <c r="A130" s="125" t="s">
        <v>181</v>
      </c>
    </row>
    <row r="132" ht="12.75">
      <c r="A132" s="129" t="s">
        <v>1128</v>
      </c>
    </row>
    <row r="134" ht="12.75">
      <c r="A134" s="219" t="s">
        <v>1101</v>
      </c>
    </row>
    <row r="135" ht="51">
      <c r="A135" s="229" t="s">
        <v>616</v>
      </c>
    </row>
    <row r="136" ht="25.5">
      <c r="A136" s="125" t="s">
        <v>788</v>
      </c>
    </row>
    <row r="137" ht="51">
      <c r="A137" s="125" t="s">
        <v>617</v>
      </c>
    </row>
    <row r="138" ht="25.5">
      <c r="A138" s="229" t="s">
        <v>615</v>
      </c>
    </row>
    <row r="139" ht="25.5">
      <c r="A139" s="125" t="s">
        <v>1129</v>
      </c>
    </row>
    <row r="140" ht="38.25">
      <c r="A140" s="125" t="s">
        <v>465</v>
      </c>
    </row>
    <row r="141" ht="25.5">
      <c r="A141" s="125" t="s">
        <v>136</v>
      </c>
    </row>
    <row r="142" ht="25.5">
      <c r="A142" s="125" t="s">
        <v>431</v>
      </c>
    </row>
    <row r="143" ht="63.75">
      <c r="A143" s="125" t="s">
        <v>137</v>
      </c>
    </row>
    <row r="144" ht="12.75">
      <c r="A144" s="125" t="s">
        <v>1118</v>
      </c>
    </row>
    <row r="145" ht="12.75">
      <c r="A145" s="126" t="s">
        <v>1119</v>
      </c>
    </row>
    <row r="146" ht="12.75">
      <c r="A146" s="126" t="s">
        <v>1120</v>
      </c>
    </row>
    <row r="147" ht="12.75">
      <c r="A147" s="126" t="s">
        <v>1121</v>
      </c>
    </row>
    <row r="148" ht="12.75">
      <c r="A148" s="126" t="s">
        <v>1122</v>
      </c>
    </row>
    <row r="149" ht="12.75">
      <c r="A149" s="126" t="s">
        <v>1123</v>
      </c>
    </row>
    <row r="150" ht="12.75">
      <c r="A150" s="126" t="s">
        <v>1124</v>
      </c>
    </row>
    <row r="151" ht="12.75">
      <c r="A151" s="126" t="s">
        <v>1125</v>
      </c>
    </row>
    <row r="152" ht="12.75">
      <c r="A152" s="126" t="s">
        <v>1126</v>
      </c>
    </row>
    <row r="153" ht="12.75">
      <c r="A153" s="126" t="s">
        <v>1127</v>
      </c>
    </row>
    <row r="154" ht="25.5">
      <c r="A154" s="125" t="s">
        <v>432</v>
      </c>
    </row>
    <row r="155" ht="25.5">
      <c r="A155" s="125" t="s">
        <v>479</v>
      </c>
    </row>
  </sheetData>
  <sheetProtection/>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sheetPr codeName="Sheet4">
    <tabColor theme="1"/>
    <pageSetUpPr fitToPage="1"/>
  </sheetPr>
  <dimension ref="A1:K270"/>
  <sheetViews>
    <sheetView zoomScale="110" zoomScaleNormal="110" zoomScalePageLayoutView="0" workbookViewId="0" topLeftCell="A1">
      <selection activeCell="H4" sqref="H4"/>
    </sheetView>
  </sheetViews>
  <sheetFormatPr defaultColWidth="9.140625" defaultRowHeight="12.75"/>
  <cols>
    <col min="1" max="1" width="4.421875" style="1" customWidth="1"/>
    <col min="2" max="2" width="27.00390625" style="0" customWidth="1"/>
    <col min="3" max="6" width="14.7109375" style="0" customWidth="1"/>
  </cols>
  <sheetData>
    <row r="1" spans="1:6" ht="18">
      <c r="A1" s="772" t="s">
        <v>339</v>
      </c>
      <c r="B1" s="884"/>
      <c r="C1" s="884"/>
      <c r="D1" s="884"/>
      <c r="E1" s="884"/>
      <c r="F1" s="884"/>
    </row>
    <row r="2" ht="12.75"/>
    <row r="3" ht="15.75">
      <c r="B3" s="24" t="s">
        <v>1060</v>
      </c>
    </row>
    <row r="4" spans="1:6" ht="93" customHeight="1">
      <c r="A4" s="2" t="s">
        <v>384</v>
      </c>
      <c r="B4" s="872" t="s">
        <v>3</v>
      </c>
      <c r="C4" s="883"/>
      <c r="D4" s="883"/>
      <c r="E4" s="883"/>
      <c r="F4" s="773"/>
    </row>
    <row r="5" spans="1:5" ht="12.75">
      <c r="A5" s="2" t="s">
        <v>384</v>
      </c>
      <c r="B5" s="770" t="s">
        <v>960</v>
      </c>
      <c r="C5" s="818"/>
      <c r="D5" s="771"/>
      <c r="E5" s="561">
        <v>719</v>
      </c>
    </row>
    <row r="6" spans="1:5" ht="12.75">
      <c r="A6" s="2" t="s">
        <v>384</v>
      </c>
      <c r="B6" s="885" t="s">
        <v>961</v>
      </c>
      <c r="C6" s="816"/>
      <c r="D6" s="817"/>
      <c r="E6" s="562">
        <v>1226</v>
      </c>
    </row>
    <row r="7" spans="1:5" ht="12.75">
      <c r="A7" s="2"/>
      <c r="B7" s="14"/>
      <c r="C7" s="42"/>
      <c r="D7" s="42"/>
      <c r="E7" s="563"/>
    </row>
    <row r="8" spans="1:5" ht="12.75">
      <c r="A8" s="2" t="s">
        <v>384</v>
      </c>
      <c r="B8" s="885" t="s">
        <v>962</v>
      </c>
      <c r="C8" s="816"/>
      <c r="D8" s="817"/>
      <c r="E8" s="562">
        <v>579</v>
      </c>
    </row>
    <row r="9" spans="1:5" ht="12.75">
      <c r="A9" s="2" t="s">
        <v>384</v>
      </c>
      <c r="B9" s="885" t="s">
        <v>563</v>
      </c>
      <c r="C9" s="816"/>
      <c r="D9" s="817"/>
      <c r="E9" s="562">
        <v>1004</v>
      </c>
    </row>
    <row r="10" spans="1:5" ht="12.75">
      <c r="A10" s="2"/>
      <c r="B10" s="14"/>
      <c r="C10" s="30"/>
      <c r="D10" s="30"/>
      <c r="E10" s="563"/>
    </row>
    <row r="11" spans="1:5" ht="12.75">
      <c r="A11" s="2" t="s">
        <v>384</v>
      </c>
      <c r="B11" s="885" t="s">
        <v>551</v>
      </c>
      <c r="C11" s="816"/>
      <c r="D11" s="817"/>
      <c r="E11" s="562">
        <v>268</v>
      </c>
    </row>
    <row r="12" spans="1:5" ht="12.75">
      <c r="A12" s="2" t="s">
        <v>384</v>
      </c>
      <c r="B12" s="877" t="s">
        <v>552</v>
      </c>
      <c r="C12" s="816"/>
      <c r="D12" s="817"/>
      <c r="E12" s="562">
        <v>2</v>
      </c>
    </row>
    <row r="13" spans="1:5" ht="12.75">
      <c r="A13" s="2"/>
      <c r="B13" s="14"/>
      <c r="C13" s="30"/>
      <c r="D13" s="30"/>
      <c r="E13" s="563"/>
    </row>
    <row r="14" spans="1:5" ht="12.75">
      <c r="A14" s="2" t="s">
        <v>384</v>
      </c>
      <c r="B14" s="876" t="s">
        <v>553</v>
      </c>
      <c r="C14" s="816"/>
      <c r="D14" s="817"/>
      <c r="E14" s="562">
        <v>386</v>
      </c>
    </row>
    <row r="15" spans="1:5" ht="12.75">
      <c r="A15" s="2" t="s">
        <v>384</v>
      </c>
      <c r="B15" s="877" t="s">
        <v>554</v>
      </c>
      <c r="C15" s="816"/>
      <c r="D15" s="817"/>
      <c r="E15" s="562">
        <v>8</v>
      </c>
    </row>
    <row r="17" spans="1:6" ht="29.25" customHeight="1">
      <c r="A17" s="2" t="s">
        <v>385</v>
      </c>
      <c r="B17" s="872" t="s">
        <v>555</v>
      </c>
      <c r="C17" s="883"/>
      <c r="D17" s="883"/>
      <c r="E17" s="883"/>
      <c r="F17" s="773"/>
    </row>
    <row r="18" spans="1:6" ht="12.75">
      <c r="A18" s="2"/>
      <c r="B18" s="870"/>
      <c r="C18" s="871"/>
      <c r="D18" s="871"/>
      <c r="E18" s="34" t="s">
        <v>199</v>
      </c>
      <c r="F18" s="34" t="s">
        <v>200</v>
      </c>
    </row>
    <row r="19" spans="1:6" ht="12.75">
      <c r="A19" s="2" t="s">
        <v>385</v>
      </c>
      <c r="B19" s="864" t="s">
        <v>1061</v>
      </c>
      <c r="C19" s="864"/>
      <c r="D19" s="864"/>
      <c r="E19" s="250" t="s">
        <v>262</v>
      </c>
      <c r="F19" s="34"/>
    </row>
    <row r="20" spans="1:6" ht="12.75">
      <c r="A20" s="2" t="s">
        <v>385</v>
      </c>
      <c r="B20" s="813" t="s">
        <v>4</v>
      </c>
      <c r="C20" s="813"/>
      <c r="D20" s="813"/>
      <c r="E20" s="564"/>
      <c r="F20" s="30"/>
    </row>
    <row r="21" spans="1:6" ht="12.75">
      <c r="A21" s="2" t="s">
        <v>385</v>
      </c>
      <c r="B21" s="879" t="s">
        <v>420</v>
      </c>
      <c r="C21" s="880"/>
      <c r="D21" s="881"/>
      <c r="E21" s="11">
        <v>65</v>
      </c>
      <c r="F21" s="30"/>
    </row>
    <row r="22" spans="1:6" ht="12.75">
      <c r="A22" s="2" t="s">
        <v>385</v>
      </c>
      <c r="B22" s="882" t="s">
        <v>138</v>
      </c>
      <c r="C22" s="882"/>
      <c r="D22" s="882"/>
      <c r="E22" s="11">
        <v>65</v>
      </c>
      <c r="F22" s="30"/>
    </row>
    <row r="23" spans="1:5" ht="12.75">
      <c r="A23" s="2" t="s">
        <v>385</v>
      </c>
      <c r="B23" s="882" t="s">
        <v>139</v>
      </c>
      <c r="C23" s="882"/>
      <c r="D23" s="882"/>
      <c r="E23" s="11">
        <v>5</v>
      </c>
    </row>
    <row r="24" spans="1:5" ht="12.75">
      <c r="A24" s="2" t="s">
        <v>385</v>
      </c>
      <c r="B24" s="203" t="s">
        <v>421</v>
      </c>
      <c r="C24" s="171"/>
      <c r="D24" s="171"/>
      <c r="E24" s="565" t="s">
        <v>276</v>
      </c>
    </row>
    <row r="25" spans="1:5" ht="12.75">
      <c r="A25" s="2" t="s">
        <v>385</v>
      </c>
      <c r="B25" s="867" t="s">
        <v>422</v>
      </c>
      <c r="C25" s="806"/>
      <c r="D25" s="171"/>
      <c r="E25" s="33"/>
    </row>
    <row r="26" spans="1:5" ht="12.75">
      <c r="A26" s="2" t="s">
        <v>385</v>
      </c>
      <c r="B26" s="867" t="s">
        <v>423</v>
      </c>
      <c r="C26" s="806"/>
      <c r="D26" s="171"/>
      <c r="E26" s="33"/>
    </row>
    <row r="27" spans="2:4" ht="12.75">
      <c r="B27" s="6"/>
      <c r="C27" s="6"/>
      <c r="D27" s="6"/>
    </row>
    <row r="28" spans="1:2" ht="15.75">
      <c r="A28" s="46"/>
      <c r="B28" s="24" t="s">
        <v>1062</v>
      </c>
    </row>
    <row r="29" spans="1:2" ht="12.75">
      <c r="A29" s="2" t="s">
        <v>383</v>
      </c>
      <c r="B29" s="3" t="s">
        <v>474</v>
      </c>
    </row>
    <row r="30" spans="1:6" ht="25.5" customHeight="1">
      <c r="A30" s="2" t="s">
        <v>383</v>
      </c>
      <c r="B30" s="783" t="s">
        <v>1063</v>
      </c>
      <c r="C30" s="783"/>
      <c r="D30" s="250" t="s">
        <v>277</v>
      </c>
      <c r="F30" s="30"/>
    </row>
    <row r="31" spans="1:6" ht="24.75" customHeight="1">
      <c r="A31" s="2" t="s">
        <v>383</v>
      </c>
      <c r="B31" s="830" t="s">
        <v>140</v>
      </c>
      <c r="C31" s="783"/>
      <c r="D31" s="250" t="s">
        <v>276</v>
      </c>
      <c r="F31" s="30"/>
    </row>
    <row r="32" spans="1:6" ht="12.75" customHeight="1">
      <c r="A32" s="2" t="s">
        <v>383</v>
      </c>
      <c r="B32" s="783" t="s">
        <v>141</v>
      </c>
      <c r="C32" s="783"/>
      <c r="D32" s="250" t="s">
        <v>276</v>
      </c>
      <c r="F32" s="30"/>
    </row>
    <row r="34" spans="1:6" ht="29.25" customHeight="1">
      <c r="A34" s="2" t="s">
        <v>386</v>
      </c>
      <c r="B34" s="878" t="s">
        <v>876</v>
      </c>
      <c r="C34" s="878"/>
      <c r="D34" s="878"/>
      <c r="E34" s="878"/>
      <c r="F34" s="773"/>
    </row>
    <row r="35" spans="1:6" ht="12.75">
      <c r="A35" s="2" t="s">
        <v>386</v>
      </c>
      <c r="B35" s="783" t="s">
        <v>142</v>
      </c>
      <c r="C35" s="783"/>
      <c r="D35" s="250" t="s">
        <v>262</v>
      </c>
      <c r="F35" s="30"/>
    </row>
    <row r="36" spans="1:6" ht="12.75">
      <c r="A36" s="2" t="s">
        <v>386</v>
      </c>
      <c r="B36" s="830" t="s">
        <v>143</v>
      </c>
      <c r="C36" s="783"/>
      <c r="D36" s="250"/>
      <c r="F36" s="30"/>
    </row>
    <row r="37" spans="1:6" ht="12.75" customHeight="1">
      <c r="A37" s="2" t="s">
        <v>386</v>
      </c>
      <c r="B37" s="783" t="s">
        <v>144</v>
      </c>
      <c r="C37" s="783"/>
      <c r="D37" s="250"/>
      <c r="F37" s="30"/>
    </row>
    <row r="39" spans="1:6" ht="54.75" customHeight="1">
      <c r="A39" s="2" t="s">
        <v>387</v>
      </c>
      <c r="B39" s="872" t="s">
        <v>378</v>
      </c>
      <c r="C39" s="873"/>
      <c r="D39" s="873"/>
      <c r="E39" s="873"/>
      <c r="F39" s="773"/>
    </row>
    <row r="40" spans="1:6" ht="24">
      <c r="A40" s="2" t="s">
        <v>387</v>
      </c>
      <c r="B40" s="123"/>
      <c r="C40" s="31" t="s">
        <v>877</v>
      </c>
      <c r="D40" s="32" t="s">
        <v>878</v>
      </c>
      <c r="E40" s="47"/>
      <c r="F40" s="33"/>
    </row>
    <row r="41" spans="1:6" ht="12.75">
      <c r="A41" s="2" t="s">
        <v>387</v>
      </c>
      <c r="B41" s="45" t="s">
        <v>879</v>
      </c>
      <c r="C41" s="250"/>
      <c r="D41" s="566"/>
      <c r="F41" s="33"/>
    </row>
    <row r="42" spans="1:6" ht="12.75">
      <c r="A42" s="2" t="s">
        <v>387</v>
      </c>
      <c r="B42" s="45" t="s">
        <v>880</v>
      </c>
      <c r="C42" s="250">
        <v>4</v>
      </c>
      <c r="D42" s="566"/>
      <c r="F42" s="33"/>
    </row>
    <row r="43" spans="1:6" ht="12.75">
      <c r="A43" s="2" t="s">
        <v>387</v>
      </c>
      <c r="B43" s="45" t="s">
        <v>881</v>
      </c>
      <c r="C43" s="250">
        <v>3</v>
      </c>
      <c r="D43" s="566"/>
      <c r="F43" s="33"/>
    </row>
    <row r="44" spans="1:6" ht="12.75">
      <c r="A44" s="2" t="s">
        <v>387</v>
      </c>
      <c r="B44" s="45" t="s">
        <v>882</v>
      </c>
      <c r="C44" s="250">
        <v>3</v>
      </c>
      <c r="D44" s="566"/>
      <c r="F44" s="33"/>
    </row>
    <row r="45" spans="1:6" ht="25.5">
      <c r="A45" s="2" t="s">
        <v>387</v>
      </c>
      <c r="B45" s="48" t="s">
        <v>475</v>
      </c>
      <c r="C45" s="250"/>
      <c r="D45" s="566">
        <v>2</v>
      </c>
      <c r="F45" s="33"/>
    </row>
    <row r="46" spans="1:6" ht="12.75">
      <c r="A46" s="2" t="s">
        <v>387</v>
      </c>
      <c r="B46" s="45" t="s">
        <v>883</v>
      </c>
      <c r="C46" s="250"/>
      <c r="D46" s="566">
        <v>2</v>
      </c>
      <c r="F46" s="33"/>
    </row>
    <row r="47" spans="1:6" ht="12.75">
      <c r="A47" s="2" t="s">
        <v>387</v>
      </c>
      <c r="B47" s="45" t="s">
        <v>884</v>
      </c>
      <c r="C47" s="250">
        <v>4</v>
      </c>
      <c r="D47" s="566"/>
      <c r="F47" s="33"/>
    </row>
    <row r="48" spans="1:6" ht="12.75">
      <c r="A48" s="2" t="s">
        <v>387</v>
      </c>
      <c r="B48" s="45" t="s">
        <v>885</v>
      </c>
      <c r="C48" s="250"/>
      <c r="D48" s="566">
        <v>2</v>
      </c>
      <c r="F48" s="33"/>
    </row>
    <row r="49" spans="1:6" ht="13.5" thickBot="1">
      <c r="A49" s="2" t="s">
        <v>387</v>
      </c>
      <c r="B49" s="223" t="s">
        <v>886</v>
      </c>
      <c r="C49" s="250">
        <v>4</v>
      </c>
      <c r="D49" s="566"/>
      <c r="F49" s="33"/>
    </row>
    <row r="50" spans="1:6" ht="13.5" thickBot="1">
      <c r="A50" s="2" t="s">
        <v>387</v>
      </c>
      <c r="B50" s="234" t="s">
        <v>1038</v>
      </c>
      <c r="C50" s="566"/>
      <c r="D50" s="566">
        <v>1</v>
      </c>
      <c r="F50" s="33"/>
    </row>
    <row r="51" spans="1:6" ht="13.5" thickBot="1">
      <c r="A51" s="2" t="s">
        <v>387</v>
      </c>
      <c r="B51" s="234" t="s">
        <v>1039</v>
      </c>
      <c r="C51" s="566"/>
      <c r="D51" s="566">
        <v>3</v>
      </c>
      <c r="F51" s="33"/>
    </row>
    <row r="52" spans="1:6" ht="12.75">
      <c r="A52" s="2" t="s">
        <v>387</v>
      </c>
      <c r="B52" s="224" t="s">
        <v>379</v>
      </c>
      <c r="C52" s="250"/>
      <c r="D52" s="566"/>
      <c r="F52" s="33"/>
    </row>
    <row r="54" ht="15.75">
      <c r="B54" s="35" t="s">
        <v>887</v>
      </c>
    </row>
    <row r="55" spans="1:6" ht="38.25" customHeight="1">
      <c r="A55" s="2" t="s">
        <v>388</v>
      </c>
      <c r="B55" s="874" t="s">
        <v>380</v>
      </c>
      <c r="C55" s="875"/>
      <c r="D55" s="875"/>
      <c r="E55" s="875"/>
      <c r="F55" s="773"/>
    </row>
    <row r="56" spans="1:6" ht="12.75">
      <c r="A56" s="2" t="s">
        <v>388</v>
      </c>
      <c r="B56" s="863" t="s">
        <v>381</v>
      </c>
      <c r="C56" s="864"/>
      <c r="D56" s="864"/>
      <c r="E56" s="36" t="s">
        <v>278</v>
      </c>
      <c r="F56" s="30"/>
    </row>
    <row r="57" spans="1:6" ht="12.75">
      <c r="A57" s="2" t="s">
        <v>388</v>
      </c>
      <c r="B57" s="768" t="s">
        <v>176</v>
      </c>
      <c r="C57" s="783"/>
      <c r="D57" s="783"/>
      <c r="E57" s="107" t="s">
        <v>278</v>
      </c>
      <c r="F57" s="30"/>
    </row>
    <row r="58" spans="1:6" ht="12.75">
      <c r="A58" s="2" t="s">
        <v>388</v>
      </c>
      <c r="B58" s="768" t="s">
        <v>178</v>
      </c>
      <c r="C58" s="768"/>
      <c r="D58" s="768"/>
      <c r="E58" s="36" t="s">
        <v>278</v>
      </c>
      <c r="F58" s="30"/>
    </row>
    <row r="59" spans="1:6" ht="12.75">
      <c r="A59" s="2" t="s">
        <v>388</v>
      </c>
      <c r="B59" s="768" t="s">
        <v>177</v>
      </c>
      <c r="C59" s="768"/>
      <c r="D59" s="768"/>
      <c r="E59" s="36" t="s">
        <v>278</v>
      </c>
      <c r="F59" s="30"/>
    </row>
    <row r="60" spans="1:6" ht="12.75">
      <c r="A60" s="2" t="s">
        <v>388</v>
      </c>
      <c r="B60" s="865" t="s">
        <v>382</v>
      </c>
      <c r="C60" s="866"/>
      <c r="D60" s="866"/>
      <c r="E60" s="567"/>
      <c r="F60" s="30"/>
    </row>
    <row r="61" spans="2:5" ht="12.75">
      <c r="B61" s="812"/>
      <c r="C61" s="813"/>
      <c r="D61" s="813"/>
      <c r="E61" s="44"/>
    </row>
    <row r="62" spans="2:4" ht="12.75">
      <c r="B62" s="6"/>
      <c r="C62" s="6"/>
      <c r="D62" s="6"/>
    </row>
    <row r="63" spans="1:6" ht="28.5" customHeight="1">
      <c r="A63" s="2" t="s">
        <v>389</v>
      </c>
      <c r="B63" s="868" t="s">
        <v>888</v>
      </c>
      <c r="C63" s="868"/>
      <c r="D63" s="868"/>
      <c r="E63" s="868"/>
      <c r="F63" s="869"/>
    </row>
    <row r="64" spans="1:6" ht="25.5">
      <c r="A64" s="2" t="s">
        <v>389</v>
      </c>
      <c r="B64" s="86"/>
      <c r="C64" s="36" t="s">
        <v>889</v>
      </c>
      <c r="D64" s="36" t="s">
        <v>890</v>
      </c>
      <c r="E64" s="36" t="s">
        <v>891</v>
      </c>
      <c r="F64" s="36" t="s">
        <v>892</v>
      </c>
    </row>
    <row r="65" spans="1:6" ht="15">
      <c r="A65" s="2" t="s">
        <v>389</v>
      </c>
      <c r="B65" s="69" t="s">
        <v>893</v>
      </c>
      <c r="C65" s="70"/>
      <c r="D65" s="70"/>
      <c r="E65" s="70"/>
      <c r="F65" s="71"/>
    </row>
    <row r="66" spans="1:6" ht="25.5">
      <c r="A66" s="2" t="s">
        <v>389</v>
      </c>
      <c r="B66" s="204" t="s">
        <v>424</v>
      </c>
      <c r="C66" s="308"/>
      <c r="D66" s="250" t="s">
        <v>262</v>
      </c>
      <c r="E66" s="250"/>
      <c r="F66" s="250"/>
    </row>
    <row r="67" spans="1:6" ht="12.75">
      <c r="A67" s="2" t="s">
        <v>389</v>
      </c>
      <c r="B67" s="37" t="s">
        <v>894</v>
      </c>
      <c r="C67" s="308"/>
      <c r="D67" s="250" t="s">
        <v>262</v>
      </c>
      <c r="E67" s="250"/>
      <c r="F67" s="250"/>
    </row>
    <row r="68" spans="1:6" ht="12.75">
      <c r="A68" s="2" t="s">
        <v>389</v>
      </c>
      <c r="B68" s="205" t="s">
        <v>425</v>
      </c>
      <c r="C68" s="308"/>
      <c r="D68" s="250" t="s">
        <v>262</v>
      </c>
      <c r="E68" s="250"/>
      <c r="F68" s="250"/>
    </row>
    <row r="69" spans="1:6" ht="12.75">
      <c r="A69" s="2" t="s">
        <v>389</v>
      </c>
      <c r="B69" s="37" t="s">
        <v>896</v>
      </c>
      <c r="C69" s="308"/>
      <c r="D69" s="250" t="s">
        <v>262</v>
      </c>
      <c r="E69" s="250"/>
      <c r="F69" s="250"/>
    </row>
    <row r="70" spans="1:6" ht="12.75">
      <c r="A70" s="2" t="s">
        <v>389</v>
      </c>
      <c r="B70" s="206" t="s">
        <v>426</v>
      </c>
      <c r="C70" s="308"/>
      <c r="D70" s="250"/>
      <c r="E70" s="250" t="s">
        <v>262</v>
      </c>
      <c r="F70" s="250"/>
    </row>
    <row r="71" spans="1:6" ht="12.75">
      <c r="A71" s="2" t="s">
        <v>389</v>
      </c>
      <c r="B71" s="37" t="s">
        <v>895</v>
      </c>
      <c r="C71" s="308"/>
      <c r="D71" s="250"/>
      <c r="E71" s="250" t="s">
        <v>262</v>
      </c>
      <c r="F71" s="250"/>
    </row>
    <row r="72" spans="1:6" ht="15">
      <c r="A72" s="2" t="s">
        <v>389</v>
      </c>
      <c r="B72" s="69" t="s">
        <v>897</v>
      </c>
      <c r="C72" s="314"/>
      <c r="D72" s="70"/>
      <c r="E72" s="70"/>
      <c r="F72" s="71"/>
    </row>
    <row r="73" spans="1:6" ht="12.75">
      <c r="A73" s="2" t="s">
        <v>389</v>
      </c>
      <c r="B73" s="37" t="s">
        <v>898</v>
      </c>
      <c r="C73" s="308"/>
      <c r="D73" s="250"/>
      <c r="E73" s="250" t="s">
        <v>262</v>
      </c>
      <c r="F73" s="250"/>
    </row>
    <row r="74" spans="1:6" ht="12.75">
      <c r="A74" s="2" t="s">
        <v>389</v>
      </c>
      <c r="B74" s="37" t="s">
        <v>899</v>
      </c>
      <c r="C74" s="308"/>
      <c r="D74" s="250"/>
      <c r="E74" s="250" t="s">
        <v>262</v>
      </c>
      <c r="F74" s="250"/>
    </row>
    <row r="75" spans="1:6" ht="12.75">
      <c r="A75" s="2" t="s">
        <v>389</v>
      </c>
      <c r="B75" s="37" t="s">
        <v>900</v>
      </c>
      <c r="C75" s="308"/>
      <c r="D75" s="250"/>
      <c r="E75" s="250" t="s">
        <v>262</v>
      </c>
      <c r="F75" s="250"/>
    </row>
    <row r="76" spans="1:6" ht="12.75">
      <c r="A76" s="2" t="s">
        <v>389</v>
      </c>
      <c r="B76" s="37" t="s">
        <v>901</v>
      </c>
      <c r="C76" s="308"/>
      <c r="D76" s="250" t="s">
        <v>262</v>
      </c>
      <c r="E76" s="250"/>
      <c r="F76" s="250"/>
    </row>
    <row r="77" spans="1:6" ht="12.75">
      <c r="A77" s="2" t="s">
        <v>389</v>
      </c>
      <c r="B77" s="206" t="s">
        <v>427</v>
      </c>
      <c r="C77" s="308"/>
      <c r="D77" s="250"/>
      <c r="E77" s="250" t="s">
        <v>262</v>
      </c>
      <c r="F77" s="250"/>
    </row>
    <row r="78" spans="1:6" ht="12.75">
      <c r="A78" s="2" t="s">
        <v>389</v>
      </c>
      <c r="B78" s="37" t="s">
        <v>902</v>
      </c>
      <c r="C78" s="308"/>
      <c r="D78" s="250"/>
      <c r="E78" s="250" t="s">
        <v>262</v>
      </c>
      <c r="F78" s="250"/>
    </row>
    <row r="79" spans="1:6" ht="12.75">
      <c r="A79" s="2" t="s">
        <v>389</v>
      </c>
      <c r="B79" s="37" t="s">
        <v>903</v>
      </c>
      <c r="C79" s="308"/>
      <c r="D79" s="250"/>
      <c r="E79" s="250" t="s">
        <v>262</v>
      </c>
      <c r="F79" s="250"/>
    </row>
    <row r="80" spans="1:6" ht="12.75">
      <c r="A80" s="2" t="s">
        <v>389</v>
      </c>
      <c r="B80" s="37" t="s">
        <v>904</v>
      </c>
      <c r="C80" s="308"/>
      <c r="D80" s="250"/>
      <c r="E80" s="250"/>
      <c r="F80" s="250" t="s">
        <v>262</v>
      </c>
    </row>
    <row r="81" spans="1:6" ht="25.5">
      <c r="A81" s="2" t="s">
        <v>389</v>
      </c>
      <c r="B81" s="49" t="s">
        <v>905</v>
      </c>
      <c r="C81" s="308"/>
      <c r="D81" s="250" t="s">
        <v>262</v>
      </c>
      <c r="E81" s="250"/>
      <c r="F81" s="250"/>
    </row>
    <row r="82" spans="1:6" ht="12.75">
      <c r="A82" s="2" t="s">
        <v>389</v>
      </c>
      <c r="B82" s="206" t="s">
        <v>428</v>
      </c>
      <c r="C82" s="308"/>
      <c r="D82" s="250"/>
      <c r="E82" s="250" t="s">
        <v>262</v>
      </c>
      <c r="F82" s="250"/>
    </row>
    <row r="83" spans="1:6" ht="12.75">
      <c r="A83" s="2" t="s">
        <v>389</v>
      </c>
      <c r="B83" s="37" t="s">
        <v>907</v>
      </c>
      <c r="C83" s="308"/>
      <c r="D83" s="250"/>
      <c r="E83" s="250" t="s">
        <v>262</v>
      </c>
      <c r="F83" s="250"/>
    </row>
    <row r="84" spans="1:6" ht="12.75">
      <c r="A84" s="2" t="s">
        <v>389</v>
      </c>
      <c r="B84" s="37" t="s">
        <v>908</v>
      </c>
      <c r="C84" s="308"/>
      <c r="D84" s="250"/>
      <c r="E84" s="250"/>
      <c r="F84" s="250" t="s">
        <v>262</v>
      </c>
    </row>
    <row r="85" spans="1:6" ht="12.75">
      <c r="A85" s="2" t="s">
        <v>389</v>
      </c>
      <c r="B85" s="207" t="s">
        <v>429</v>
      </c>
      <c r="C85" s="316"/>
      <c r="D85" s="568"/>
      <c r="E85" s="568" t="s">
        <v>262</v>
      </c>
      <c r="F85" s="568"/>
    </row>
    <row r="87" ht="15.75">
      <c r="B87" s="24" t="s">
        <v>909</v>
      </c>
    </row>
    <row r="88" spans="1:8" ht="12.75">
      <c r="A88" s="2" t="s">
        <v>390</v>
      </c>
      <c r="B88" s="55" t="s">
        <v>406</v>
      </c>
      <c r="C88" s="51"/>
      <c r="D88" s="51"/>
      <c r="E88" s="51"/>
      <c r="F88" s="51"/>
      <c r="G88" s="51"/>
      <c r="H88" s="52"/>
    </row>
    <row r="89" spans="1:8" ht="12.75">
      <c r="A89" s="2"/>
      <c r="B89" s="870"/>
      <c r="C89" s="871"/>
      <c r="D89" s="871"/>
      <c r="E89" s="34" t="s">
        <v>199</v>
      </c>
      <c r="F89" s="34" t="s">
        <v>200</v>
      </c>
      <c r="G89" s="51"/>
      <c r="H89" s="52"/>
    </row>
    <row r="90" spans="1:8" ht="39.75" customHeight="1">
      <c r="A90" s="2" t="s">
        <v>407</v>
      </c>
      <c r="B90" s="854" t="s">
        <v>1099</v>
      </c>
      <c r="C90" s="784"/>
      <c r="D90" s="785"/>
      <c r="E90" s="104" t="s">
        <v>262</v>
      </c>
      <c r="F90" s="569"/>
      <c r="G90" s="51"/>
      <c r="H90" s="51"/>
    </row>
    <row r="91" spans="1:8" ht="26.25" customHeight="1">
      <c r="A91" s="2" t="s">
        <v>407</v>
      </c>
      <c r="B91" s="855" t="s">
        <v>5</v>
      </c>
      <c r="C91" s="856"/>
      <c r="D91" s="856"/>
      <c r="E91" s="856"/>
      <c r="F91" s="857"/>
      <c r="G91" s="53"/>
      <c r="H91" s="53"/>
    </row>
    <row r="92" spans="1:8" ht="12.75" customHeight="1">
      <c r="A92" s="2" t="s">
        <v>407</v>
      </c>
      <c r="B92" s="131"/>
      <c r="C92" s="858" t="s">
        <v>854</v>
      </c>
      <c r="D92" s="859"/>
      <c r="E92" s="859"/>
      <c r="F92" s="860"/>
      <c r="G92" s="840"/>
      <c r="H92" s="53"/>
    </row>
    <row r="93" spans="1:8" ht="24" customHeight="1">
      <c r="A93" s="2" t="s">
        <v>407</v>
      </c>
      <c r="B93" s="132"/>
      <c r="C93" s="58" t="s">
        <v>142</v>
      </c>
      <c r="D93" s="58" t="s">
        <v>143</v>
      </c>
      <c r="E93" s="58" t="s">
        <v>869</v>
      </c>
      <c r="F93" s="82" t="s">
        <v>870</v>
      </c>
      <c r="G93" s="133" t="s">
        <v>855</v>
      </c>
      <c r="H93" s="53"/>
    </row>
    <row r="94" spans="1:8" ht="12.75" customHeight="1">
      <c r="A94" s="2" t="s">
        <v>407</v>
      </c>
      <c r="B94" s="208" t="s">
        <v>499</v>
      </c>
      <c r="C94" s="570" t="s">
        <v>262</v>
      </c>
      <c r="D94" s="570"/>
      <c r="E94" s="570"/>
      <c r="F94" s="570"/>
      <c r="G94" s="571"/>
      <c r="H94" s="53"/>
    </row>
    <row r="95" spans="1:8" ht="12.75" customHeight="1">
      <c r="A95" s="2" t="s">
        <v>407</v>
      </c>
      <c r="B95" s="208" t="s">
        <v>490</v>
      </c>
      <c r="C95" s="570"/>
      <c r="D95" s="570"/>
      <c r="E95" s="570"/>
      <c r="F95" s="570"/>
      <c r="G95" s="571"/>
      <c r="H95" s="53"/>
    </row>
    <row r="96" spans="1:8" ht="12.75" customHeight="1">
      <c r="A96" s="2" t="s">
        <v>407</v>
      </c>
      <c r="B96" s="208" t="s">
        <v>500</v>
      </c>
      <c r="C96" s="570"/>
      <c r="D96" s="570"/>
      <c r="E96" s="570"/>
      <c r="F96" s="570"/>
      <c r="G96" s="571"/>
      <c r="H96" s="53"/>
    </row>
    <row r="97" spans="1:8" ht="25.5">
      <c r="A97" s="2" t="s">
        <v>407</v>
      </c>
      <c r="B97" s="59" t="s">
        <v>501</v>
      </c>
      <c r="C97" s="570"/>
      <c r="D97" s="570"/>
      <c r="E97" s="570"/>
      <c r="F97" s="570"/>
      <c r="G97" s="572" t="s">
        <v>262</v>
      </c>
      <c r="H97" s="53"/>
    </row>
    <row r="98" spans="1:8" ht="12.75">
      <c r="A98" s="2" t="s">
        <v>407</v>
      </c>
      <c r="B98" s="135" t="s">
        <v>491</v>
      </c>
      <c r="C98" s="570"/>
      <c r="D98" s="570"/>
      <c r="E98" s="570"/>
      <c r="F98" s="570"/>
      <c r="G98" s="572" t="s">
        <v>262</v>
      </c>
      <c r="H98" s="53"/>
    </row>
    <row r="99" spans="1:8" ht="12.75" customHeight="1">
      <c r="A99" s="2"/>
      <c r="B99" s="62"/>
      <c r="C99" s="63"/>
      <c r="D99" s="63"/>
      <c r="E99" s="63"/>
      <c r="F99" s="63"/>
      <c r="G99" s="61"/>
      <c r="H99" s="53"/>
    </row>
    <row r="100" spans="1:8" ht="39" customHeight="1">
      <c r="A100" s="172" t="s">
        <v>198</v>
      </c>
      <c r="B100" s="861" t="s">
        <v>6</v>
      </c>
      <c r="C100" s="861"/>
      <c r="D100" s="861"/>
      <c r="E100" s="861"/>
      <c r="F100" s="861"/>
      <c r="G100" s="861"/>
      <c r="H100" s="53"/>
    </row>
    <row r="101" spans="1:8" s="160" customFormat="1" ht="18.75" customHeight="1">
      <c r="A101" s="172" t="s">
        <v>198</v>
      </c>
      <c r="B101" s="862" t="s">
        <v>492</v>
      </c>
      <c r="C101" s="862"/>
      <c r="D101" s="862"/>
      <c r="E101" s="573"/>
      <c r="F101" s="162"/>
      <c r="G101" s="61"/>
      <c r="H101" s="53"/>
    </row>
    <row r="102" spans="1:8" s="160" customFormat="1" ht="12.75" customHeight="1">
      <c r="A102" s="172" t="s">
        <v>198</v>
      </c>
      <c r="B102" s="862" t="s">
        <v>502</v>
      </c>
      <c r="C102" s="862"/>
      <c r="D102" s="862"/>
      <c r="E102" s="573"/>
      <c r="F102" s="162"/>
      <c r="G102" s="61"/>
      <c r="H102" s="53"/>
    </row>
    <row r="103" spans="1:8" s="160" customFormat="1" ht="12.75" customHeight="1">
      <c r="A103" s="172" t="s">
        <v>198</v>
      </c>
      <c r="B103" s="862" t="s">
        <v>493</v>
      </c>
      <c r="C103" s="862"/>
      <c r="D103" s="862"/>
      <c r="E103" s="573" t="s">
        <v>262</v>
      </c>
      <c r="F103" s="162"/>
      <c r="G103" s="61"/>
      <c r="H103" s="53"/>
    </row>
    <row r="104" spans="1:8" s="160" customFormat="1" ht="12.75" customHeight="1">
      <c r="A104" s="29"/>
      <c r="B104" s="161"/>
      <c r="C104" s="162"/>
      <c r="D104" s="162"/>
      <c r="E104" s="162"/>
      <c r="F104" s="162"/>
      <c r="G104" s="61"/>
      <c r="H104" s="53"/>
    </row>
    <row r="105" spans="1:8" s="160" customFormat="1" ht="12.75" customHeight="1" thickBot="1">
      <c r="A105" s="172" t="s">
        <v>162</v>
      </c>
      <c r="B105" s="862" t="s">
        <v>503</v>
      </c>
      <c r="C105" s="862"/>
      <c r="D105" s="862"/>
      <c r="E105" s="862"/>
      <c r="F105" s="862"/>
      <c r="G105" s="862"/>
      <c r="H105" s="53"/>
    </row>
    <row r="106" spans="1:8" s="160" customFormat="1" ht="12.75" customHeight="1">
      <c r="A106" s="172" t="s">
        <v>162</v>
      </c>
      <c r="B106" s="193"/>
      <c r="C106" s="193"/>
      <c r="D106" s="193"/>
      <c r="E106" s="574" t="s">
        <v>704</v>
      </c>
      <c r="F106" s="575" t="s">
        <v>705</v>
      </c>
      <c r="G106" s="193"/>
      <c r="H106" s="53"/>
    </row>
    <row r="107" spans="1:8" s="160" customFormat="1" ht="13.5" customHeight="1">
      <c r="A107" s="172" t="s">
        <v>162</v>
      </c>
      <c r="B107" s="193" t="s">
        <v>504</v>
      </c>
      <c r="C107" s="193"/>
      <c r="D107" s="193"/>
      <c r="E107" s="576"/>
      <c r="F107" s="577"/>
      <c r="G107" s="61"/>
      <c r="H107" s="53"/>
    </row>
    <row r="108" spans="1:8" s="160" customFormat="1" ht="12.75" customHeight="1">
      <c r="A108" s="172" t="s">
        <v>162</v>
      </c>
      <c r="B108" s="193" t="s">
        <v>505</v>
      </c>
      <c r="C108" s="193"/>
      <c r="D108" s="193"/>
      <c r="E108" s="576"/>
      <c r="F108" s="577"/>
      <c r="G108" s="61"/>
      <c r="H108" s="53"/>
    </row>
    <row r="109" spans="1:8" s="160" customFormat="1" ht="15.75" customHeight="1">
      <c r="A109" s="172" t="s">
        <v>162</v>
      </c>
      <c r="B109" s="194" t="s">
        <v>506</v>
      </c>
      <c r="C109" s="209"/>
      <c r="D109" s="209"/>
      <c r="E109" s="576"/>
      <c r="F109" s="577"/>
      <c r="G109" s="61"/>
      <c r="H109" s="53"/>
    </row>
    <row r="110" spans="1:8" s="160" customFormat="1" ht="12.75" customHeight="1">
      <c r="A110" s="172" t="s">
        <v>162</v>
      </c>
      <c r="B110" s="210" t="s">
        <v>507</v>
      </c>
      <c r="C110" s="209"/>
      <c r="D110" s="209"/>
      <c r="E110" s="576"/>
      <c r="F110" s="577"/>
      <c r="G110" s="61"/>
      <c r="H110" s="53"/>
    </row>
    <row r="111" spans="1:8" s="160" customFormat="1" ht="28.5" customHeight="1">
      <c r="A111" s="172" t="s">
        <v>162</v>
      </c>
      <c r="B111" s="211" t="s">
        <v>508</v>
      </c>
      <c r="C111" s="209"/>
      <c r="D111" s="209"/>
      <c r="E111" s="576" t="s">
        <v>262</v>
      </c>
      <c r="F111" s="577" t="s">
        <v>262</v>
      </c>
      <c r="G111" s="61"/>
      <c r="H111" s="53"/>
    </row>
    <row r="112" spans="1:8" s="160" customFormat="1" ht="15" customHeight="1">
      <c r="A112" s="172" t="s">
        <v>162</v>
      </c>
      <c r="B112" s="210" t="s">
        <v>509</v>
      </c>
      <c r="C112" s="209"/>
      <c r="D112" s="209"/>
      <c r="E112" s="576" t="s">
        <v>262</v>
      </c>
      <c r="F112" s="577" t="s">
        <v>262</v>
      </c>
      <c r="G112" s="61"/>
      <c r="H112" s="53"/>
    </row>
    <row r="113" spans="1:8" s="160" customFormat="1" ht="12.75" customHeight="1" thickBot="1">
      <c r="A113" s="172" t="s">
        <v>162</v>
      </c>
      <c r="B113" s="210" t="s">
        <v>150</v>
      </c>
      <c r="C113" s="209"/>
      <c r="D113" s="209"/>
      <c r="E113" s="578"/>
      <c r="F113" s="579"/>
      <c r="G113" s="61"/>
      <c r="H113" s="53"/>
    </row>
    <row r="114" spans="1:8" s="160" customFormat="1" ht="12.75" customHeight="1">
      <c r="A114" s="2"/>
      <c r="B114" s="62"/>
      <c r="C114" s="63"/>
      <c r="D114" s="63"/>
      <c r="E114" s="63"/>
      <c r="F114" s="63"/>
      <c r="G114" s="53"/>
      <c r="H114" s="53"/>
    </row>
    <row r="115" spans="1:8" ht="12.75">
      <c r="A115" s="2" t="s">
        <v>163</v>
      </c>
      <c r="B115" s="842" t="s">
        <v>510</v>
      </c>
      <c r="C115" s="824"/>
      <c r="D115" s="824"/>
      <c r="E115" s="824"/>
      <c r="F115" s="824"/>
      <c r="G115" s="53"/>
      <c r="H115" s="53"/>
    </row>
    <row r="116" spans="1:8" ht="12.75">
      <c r="A116" s="2" t="s">
        <v>163</v>
      </c>
      <c r="B116" s="64"/>
      <c r="C116" s="250"/>
      <c r="D116" s="17" t="s">
        <v>200</v>
      </c>
      <c r="E116" s="14"/>
      <c r="F116" s="14"/>
      <c r="G116" s="53"/>
      <c r="H116" s="53"/>
    </row>
    <row r="117" spans="1:8" ht="12.75">
      <c r="A117" s="2"/>
      <c r="B117" s="60"/>
      <c r="C117" s="61"/>
      <c r="D117" s="53"/>
      <c r="E117" s="53"/>
      <c r="F117" s="53"/>
      <c r="G117" s="53"/>
      <c r="H117" s="53"/>
    </row>
    <row r="118" spans="3:8" ht="12.75">
      <c r="C118" s="56"/>
      <c r="D118" s="57"/>
      <c r="E118" s="33"/>
      <c r="F118" s="30"/>
      <c r="H118" s="53"/>
    </row>
    <row r="119" spans="1:6" ht="12.75">
      <c r="A119" s="2" t="s">
        <v>494</v>
      </c>
      <c r="B119" s="830" t="s">
        <v>498</v>
      </c>
      <c r="C119" s="783"/>
      <c r="D119" s="783"/>
      <c r="E119" s="580" t="s">
        <v>279</v>
      </c>
      <c r="F119" s="30"/>
    </row>
    <row r="120" spans="1:6" ht="27" customHeight="1">
      <c r="A120" s="2" t="s">
        <v>494</v>
      </c>
      <c r="B120" s="783" t="s">
        <v>497</v>
      </c>
      <c r="C120" s="783"/>
      <c r="D120" s="783"/>
      <c r="E120" s="580" t="s">
        <v>279</v>
      </c>
      <c r="F120" s="30"/>
    </row>
    <row r="121" spans="1:6" ht="27" customHeight="1">
      <c r="A121" s="2"/>
      <c r="B121" s="50"/>
      <c r="C121" s="50"/>
      <c r="D121" s="50"/>
      <c r="E121" s="66"/>
      <c r="F121" s="30"/>
    </row>
    <row r="122" spans="1:6" ht="13.5" customHeight="1">
      <c r="A122" s="2" t="s">
        <v>496</v>
      </c>
      <c r="B122" s="808" t="s">
        <v>164</v>
      </c>
      <c r="C122" s="819"/>
      <c r="D122" s="819"/>
      <c r="E122" s="819"/>
      <c r="F122" s="853"/>
    </row>
    <row r="123" spans="1:6" ht="27" customHeight="1">
      <c r="A123" s="2" t="s">
        <v>496</v>
      </c>
      <c r="B123" s="843"/>
      <c r="C123" s="844"/>
      <c r="D123" s="844"/>
      <c r="E123" s="844"/>
      <c r="F123" s="845"/>
    </row>
    <row r="124" spans="1:6" ht="12.75">
      <c r="A124" s="2"/>
      <c r="B124" s="116"/>
      <c r="C124" s="116"/>
      <c r="D124" s="116"/>
      <c r="E124" s="66"/>
      <c r="F124" s="30"/>
    </row>
    <row r="125" spans="1:7" ht="15.75" customHeight="1">
      <c r="A125" s="167" t="s">
        <v>511</v>
      </c>
      <c r="B125" s="846" t="s">
        <v>512</v>
      </c>
      <c r="C125" s="847"/>
      <c r="D125" s="847"/>
      <c r="E125" s="847"/>
      <c r="F125" s="847"/>
      <c r="G125" s="53"/>
    </row>
    <row r="126" spans="1:8" ht="17.25" customHeight="1">
      <c r="A126" s="167" t="s">
        <v>511</v>
      </c>
      <c r="B126" s="212" t="s">
        <v>513</v>
      </c>
      <c r="C126" s="581"/>
      <c r="D126" s="582"/>
      <c r="E126" s="582"/>
      <c r="F126" s="52"/>
      <c r="G126" s="53"/>
      <c r="H126" s="53"/>
    </row>
    <row r="127" spans="1:8" ht="12.75">
      <c r="A127" s="167" t="s">
        <v>511</v>
      </c>
      <c r="B127" s="212" t="s">
        <v>405</v>
      </c>
      <c r="C127" s="581"/>
      <c r="D127" s="582"/>
      <c r="E127" s="582"/>
      <c r="F127" s="52"/>
      <c r="H127" s="53"/>
    </row>
    <row r="128" spans="1:6" ht="12.75">
      <c r="A128" s="167" t="s">
        <v>511</v>
      </c>
      <c r="B128" s="212" t="s">
        <v>495</v>
      </c>
      <c r="C128" s="581"/>
      <c r="D128" s="582"/>
      <c r="E128" s="582"/>
      <c r="F128" s="52"/>
    </row>
    <row r="129" spans="1:6" ht="12.75">
      <c r="A129" s="167" t="s">
        <v>511</v>
      </c>
      <c r="B129" s="212" t="s">
        <v>514</v>
      </c>
      <c r="C129" s="573" t="s">
        <v>262</v>
      </c>
      <c r="D129" s="582"/>
      <c r="E129" s="582"/>
      <c r="F129" s="52"/>
    </row>
    <row r="130" spans="1:6" ht="12.75">
      <c r="A130" s="167" t="s">
        <v>511</v>
      </c>
      <c r="B130" s="196" t="s">
        <v>515</v>
      </c>
      <c r="C130" s="573" t="s">
        <v>262</v>
      </c>
      <c r="D130" s="90"/>
      <c r="E130" s="583"/>
      <c r="F130" s="30"/>
    </row>
    <row r="131" spans="1:5" ht="12.75">
      <c r="A131" s="167" t="s">
        <v>511</v>
      </c>
      <c r="B131" s="212" t="s">
        <v>516</v>
      </c>
      <c r="C131" s="584"/>
      <c r="D131" s="145"/>
      <c r="E131" s="145"/>
    </row>
    <row r="132" spans="1:5" ht="12.75">
      <c r="A132" s="167" t="s">
        <v>511</v>
      </c>
      <c r="B132" s="212" t="s">
        <v>517</v>
      </c>
      <c r="C132" s="848"/>
      <c r="D132" s="849"/>
      <c r="E132" s="850"/>
    </row>
    <row r="133" spans="1:6" ht="12.75">
      <c r="A133" s="2"/>
      <c r="B133" s="50"/>
      <c r="C133" s="50"/>
      <c r="D133" s="50"/>
      <c r="E133" s="66"/>
      <c r="F133" s="30"/>
    </row>
    <row r="134" spans="2:6" ht="15.75">
      <c r="B134" s="24" t="s">
        <v>910</v>
      </c>
      <c r="C134" s="56"/>
      <c r="D134" s="38"/>
      <c r="F134" s="30"/>
    </row>
    <row r="135" spans="2:6" ht="39" customHeight="1">
      <c r="B135" s="841" t="s">
        <v>7</v>
      </c>
      <c r="C135" s="774"/>
      <c r="D135" s="774"/>
      <c r="E135" s="774"/>
      <c r="F135" s="774"/>
    </row>
    <row r="136" spans="2:6" ht="41.25" customHeight="1">
      <c r="B136" s="24"/>
      <c r="C136" s="56"/>
      <c r="D136" s="38"/>
      <c r="F136" s="30"/>
    </row>
    <row r="137" spans="1:11" ht="98.25" customHeight="1">
      <c r="A137" s="2" t="s">
        <v>391</v>
      </c>
      <c r="B137" s="851" t="s">
        <v>8</v>
      </c>
      <c r="C137" s="852"/>
      <c r="D137" s="852"/>
      <c r="E137" s="852"/>
      <c r="F137" s="852"/>
      <c r="H137" s="200"/>
      <c r="I137" s="6"/>
      <c r="J137" s="6"/>
      <c r="K137" s="6"/>
    </row>
    <row r="138" spans="1:8" ht="13.5" customHeight="1">
      <c r="A138" s="2"/>
      <c r="B138" s="68"/>
      <c r="C138" s="67"/>
      <c r="D138" s="67"/>
      <c r="E138" s="67"/>
      <c r="F138" s="67"/>
      <c r="H138" s="216"/>
    </row>
    <row r="139" spans="1:6" ht="12.75">
      <c r="A139" s="2" t="s">
        <v>391</v>
      </c>
      <c r="B139" s="113" t="s">
        <v>911</v>
      </c>
      <c r="C139" s="585">
        <v>0.11</v>
      </c>
      <c r="D139" s="830" t="s">
        <v>912</v>
      </c>
      <c r="E139" s="768"/>
      <c r="F139" s="586">
        <v>71</v>
      </c>
    </row>
    <row r="140" spans="1:6" ht="12.75">
      <c r="A140" s="2" t="s">
        <v>391</v>
      </c>
      <c r="B140" s="113" t="s">
        <v>913</v>
      </c>
      <c r="C140" s="585">
        <v>0.93</v>
      </c>
      <c r="D140" s="830" t="s">
        <v>914</v>
      </c>
      <c r="E140" s="768"/>
      <c r="F140" s="586">
        <v>617</v>
      </c>
    </row>
    <row r="141" spans="1:6" ht="12.75">
      <c r="A141" s="2"/>
      <c r="B141" s="68"/>
      <c r="C141" s="67"/>
      <c r="D141" s="67"/>
      <c r="E141" s="67"/>
      <c r="F141" s="67"/>
    </row>
    <row r="142" spans="1:4" ht="12.75">
      <c r="A142" s="2" t="s">
        <v>391</v>
      </c>
      <c r="B142" s="39"/>
      <c r="C142" s="112" t="s">
        <v>915</v>
      </c>
      <c r="D142" s="112" t="s">
        <v>916</v>
      </c>
    </row>
    <row r="143" spans="1:4" ht="12.75">
      <c r="A143" s="2" t="s">
        <v>391</v>
      </c>
      <c r="B143" s="155" t="s">
        <v>151</v>
      </c>
      <c r="C143" s="587">
        <v>510</v>
      </c>
      <c r="D143" s="587">
        <v>660</v>
      </c>
    </row>
    <row r="144" spans="1:4" ht="12.75">
      <c r="A144" s="2" t="s">
        <v>391</v>
      </c>
      <c r="B144" s="9" t="s">
        <v>1100</v>
      </c>
      <c r="C144" s="587">
        <v>530</v>
      </c>
      <c r="D144" s="587">
        <v>630</v>
      </c>
    </row>
    <row r="145" spans="1:4" ht="12.75">
      <c r="A145" s="2"/>
      <c r="B145" s="155" t="s">
        <v>152</v>
      </c>
      <c r="C145" s="587">
        <v>470</v>
      </c>
      <c r="D145" s="587">
        <v>610</v>
      </c>
    </row>
    <row r="146" spans="1:4" ht="12.75">
      <c r="A146" s="2"/>
      <c r="B146" s="155" t="s">
        <v>153</v>
      </c>
      <c r="C146" s="587" t="s">
        <v>280</v>
      </c>
      <c r="D146" s="587" t="s">
        <v>280</v>
      </c>
    </row>
    <row r="147" spans="1:4" ht="12.75">
      <c r="A147" s="2" t="s">
        <v>391</v>
      </c>
      <c r="B147" s="9" t="s">
        <v>917</v>
      </c>
      <c r="C147" s="587">
        <v>22</v>
      </c>
      <c r="D147" s="587">
        <v>28</v>
      </c>
    </row>
    <row r="148" spans="1:4" ht="12.75">
      <c r="A148" s="2" t="s">
        <v>391</v>
      </c>
      <c r="B148" s="9" t="s">
        <v>919</v>
      </c>
      <c r="C148" s="587">
        <v>21</v>
      </c>
      <c r="D148" s="587">
        <v>27</v>
      </c>
    </row>
    <row r="149" spans="1:4" ht="12.75">
      <c r="A149" s="2" t="s">
        <v>391</v>
      </c>
      <c r="B149" s="9" t="s">
        <v>918</v>
      </c>
      <c r="C149" s="587">
        <v>21</v>
      </c>
      <c r="D149" s="587">
        <v>28</v>
      </c>
    </row>
    <row r="150" spans="1:4" ht="12.75">
      <c r="A150" s="2" t="s">
        <v>391</v>
      </c>
      <c r="B150" s="225" t="s">
        <v>154</v>
      </c>
      <c r="C150" s="587" t="s">
        <v>280</v>
      </c>
      <c r="D150" s="587" t="s">
        <v>280</v>
      </c>
    </row>
    <row r="151" spans="3:4" ht="12.75">
      <c r="C151" s="148"/>
      <c r="D151" s="148"/>
    </row>
    <row r="152" spans="1:6" ht="12.75">
      <c r="A152" s="2" t="s">
        <v>391</v>
      </c>
      <c r="B152" s="836" t="s">
        <v>963</v>
      </c>
      <c r="C152" s="837"/>
      <c r="D152" s="837"/>
      <c r="E152" s="837"/>
      <c r="F152" s="837"/>
    </row>
    <row r="153" spans="1:5" ht="25.5">
      <c r="A153" s="2" t="s">
        <v>391</v>
      </c>
      <c r="B153" s="39"/>
      <c r="C153" s="226" t="s">
        <v>151</v>
      </c>
      <c r="D153" s="112" t="s">
        <v>1100</v>
      </c>
      <c r="E153" s="227" t="s">
        <v>152</v>
      </c>
    </row>
    <row r="154" spans="1:5" ht="12.75">
      <c r="A154" s="2" t="s">
        <v>391</v>
      </c>
      <c r="B154" s="9" t="s">
        <v>920</v>
      </c>
      <c r="C154" s="588">
        <f>10/71</f>
        <v>0.14084507042253522</v>
      </c>
      <c r="D154" s="588">
        <f>5/71</f>
        <v>0.07042253521126761</v>
      </c>
      <c r="E154" s="589">
        <f>2/69</f>
        <v>0.028985507246376812</v>
      </c>
    </row>
    <row r="155" spans="1:5" ht="12.75">
      <c r="A155" s="2" t="s">
        <v>391</v>
      </c>
      <c r="B155" s="9" t="s">
        <v>921</v>
      </c>
      <c r="C155" s="588">
        <f>20/71</f>
        <v>0.28169014084507044</v>
      </c>
      <c r="D155" s="588">
        <f>28/71</f>
        <v>0.39436619718309857</v>
      </c>
      <c r="E155" s="589">
        <f>25/69</f>
        <v>0.36231884057971014</v>
      </c>
    </row>
    <row r="156" spans="1:5" ht="12.75">
      <c r="A156" s="2" t="s">
        <v>391</v>
      </c>
      <c r="B156" s="9" t="s">
        <v>1103</v>
      </c>
      <c r="C156" s="588">
        <f>27/71</f>
        <v>0.38028169014084506</v>
      </c>
      <c r="D156" s="588">
        <f>28/71</f>
        <v>0.39436619718309857</v>
      </c>
      <c r="E156" s="589">
        <f>20/69</f>
        <v>0.2898550724637681</v>
      </c>
    </row>
    <row r="157" spans="1:5" ht="12.75">
      <c r="A157" s="2" t="s">
        <v>391</v>
      </c>
      <c r="B157" s="9" t="s">
        <v>1104</v>
      </c>
      <c r="C157" s="588">
        <f>12/71</f>
        <v>0.16901408450704225</v>
      </c>
      <c r="D157" s="588">
        <f>10/71</f>
        <v>0.14084507042253522</v>
      </c>
      <c r="E157" s="589">
        <f>22/69</f>
        <v>0.3188405797101449</v>
      </c>
    </row>
    <row r="158" spans="1:5" ht="12.75">
      <c r="A158" s="2" t="s">
        <v>391</v>
      </c>
      <c r="B158" s="9" t="s">
        <v>1105</v>
      </c>
      <c r="C158" s="588">
        <f>2/71</f>
        <v>0.028169014084507043</v>
      </c>
      <c r="D158" s="588">
        <v>0</v>
      </c>
      <c r="E158" s="589">
        <v>0</v>
      </c>
    </row>
    <row r="159" spans="1:5" ht="12.75">
      <c r="A159" s="2" t="s">
        <v>391</v>
      </c>
      <c r="B159" s="9" t="s">
        <v>1106</v>
      </c>
      <c r="C159" s="588">
        <v>0</v>
      </c>
      <c r="D159" s="588">
        <v>0</v>
      </c>
      <c r="E159" s="589">
        <v>0</v>
      </c>
    </row>
    <row r="160" spans="2:5" ht="12.75">
      <c r="B160" s="155" t="s">
        <v>466</v>
      </c>
      <c r="C160" s="588">
        <f>SUM(C154:C159)</f>
        <v>1</v>
      </c>
      <c r="D160" s="588">
        <f>SUM(D154:D159)</f>
        <v>1</v>
      </c>
      <c r="E160" s="589">
        <f>SUM(E154:E159)</f>
        <v>1</v>
      </c>
    </row>
    <row r="161" spans="1:5" ht="12.75">
      <c r="A161" s="2" t="s">
        <v>391</v>
      </c>
      <c r="B161" s="39"/>
      <c r="C161" s="256" t="s">
        <v>917</v>
      </c>
      <c r="D161" s="256" t="s">
        <v>918</v>
      </c>
      <c r="E161" s="256" t="s">
        <v>919</v>
      </c>
    </row>
    <row r="162" spans="1:5" ht="12.75">
      <c r="A162" s="2" t="s">
        <v>391</v>
      </c>
      <c r="B162" s="9" t="s">
        <v>1107</v>
      </c>
      <c r="C162" s="590">
        <f>87/617</f>
        <v>0.14100486223662884</v>
      </c>
      <c r="D162" s="590">
        <f>117/618</f>
        <v>0.18932038834951456</v>
      </c>
      <c r="E162" s="590">
        <f>82/618</f>
        <v>0.13268608414239483</v>
      </c>
    </row>
    <row r="163" spans="1:5" ht="12.75">
      <c r="A163" s="2" t="s">
        <v>391</v>
      </c>
      <c r="B163" s="9" t="s">
        <v>1108</v>
      </c>
      <c r="C163" s="590">
        <f>272/617</f>
        <v>0.44084278768233387</v>
      </c>
      <c r="D163" s="590">
        <f>232/618</f>
        <v>0.37540453074433655</v>
      </c>
      <c r="E163" s="590">
        <f>283/618</f>
        <v>0.45792880258899676</v>
      </c>
    </row>
    <row r="164" spans="1:5" ht="12.75">
      <c r="A164" s="2" t="s">
        <v>391</v>
      </c>
      <c r="B164" s="9" t="s">
        <v>1109</v>
      </c>
      <c r="C164" s="590">
        <f>236/617</f>
        <v>0.3824959481361426</v>
      </c>
      <c r="D164" s="590">
        <f>216/618</f>
        <v>0.34951456310679613</v>
      </c>
      <c r="E164" s="590">
        <f>199/618</f>
        <v>0.3220064724919094</v>
      </c>
    </row>
    <row r="165" spans="1:5" ht="12.75">
      <c r="A165" s="2" t="s">
        <v>391</v>
      </c>
      <c r="B165" s="40" t="s">
        <v>1110</v>
      </c>
      <c r="C165" s="590">
        <f>22/617</f>
        <v>0.03565640194489465</v>
      </c>
      <c r="D165" s="590">
        <f>47/618</f>
        <v>0.07605177993527508</v>
      </c>
      <c r="E165" s="590">
        <f>54/618</f>
        <v>0.08737864077669903</v>
      </c>
    </row>
    <row r="166" spans="1:5" ht="12.75">
      <c r="A166" s="2" t="s">
        <v>391</v>
      </c>
      <c r="B166" s="40" t="s">
        <v>1111</v>
      </c>
      <c r="C166" s="590">
        <v>0</v>
      </c>
      <c r="D166" s="590">
        <f>6/618</f>
        <v>0.009708737864077669</v>
      </c>
      <c r="E166" s="590">
        <v>0</v>
      </c>
    </row>
    <row r="167" spans="1:5" ht="12.75">
      <c r="A167" s="2" t="s">
        <v>391</v>
      </c>
      <c r="B167" s="9" t="s">
        <v>1112</v>
      </c>
      <c r="C167" s="590">
        <v>0</v>
      </c>
      <c r="D167" s="590">
        <v>0</v>
      </c>
      <c r="E167" s="590">
        <v>0</v>
      </c>
    </row>
    <row r="168" spans="2:5" ht="12.75">
      <c r="B168" s="9" t="s">
        <v>466</v>
      </c>
      <c r="C168" s="588">
        <f>SUM(C162:C167)</f>
        <v>0.9999999999999999</v>
      </c>
      <c r="D168" s="588">
        <f>SUM(D162:D167)</f>
        <v>1</v>
      </c>
      <c r="E168" s="588">
        <f>SUM(E162:E167)</f>
        <v>1</v>
      </c>
    </row>
    <row r="169" spans="1:6" ht="39.75" customHeight="1">
      <c r="A169" s="2" t="s">
        <v>392</v>
      </c>
      <c r="B169" s="838" t="s">
        <v>770</v>
      </c>
      <c r="C169" s="838"/>
      <c r="D169" s="838"/>
      <c r="E169" s="838"/>
      <c r="F169" s="838"/>
    </row>
    <row r="170" spans="1:6" ht="12.75">
      <c r="A170" s="2" t="s">
        <v>392</v>
      </c>
      <c r="B170" s="825" t="s">
        <v>1113</v>
      </c>
      <c r="C170" s="825"/>
      <c r="D170" s="825"/>
      <c r="E170" s="591">
        <v>0.32</v>
      </c>
      <c r="F170" s="56"/>
    </row>
    <row r="171" spans="1:6" ht="12.75">
      <c r="A171" s="2" t="s">
        <v>392</v>
      </c>
      <c r="B171" s="783" t="s">
        <v>1114</v>
      </c>
      <c r="C171" s="783"/>
      <c r="D171" s="783"/>
      <c r="E171" s="591">
        <v>0.59</v>
      </c>
      <c r="F171" s="56"/>
    </row>
    <row r="172" spans="1:6" ht="12.75">
      <c r="A172" s="2" t="s">
        <v>392</v>
      </c>
      <c r="B172" s="783" t="s">
        <v>1115</v>
      </c>
      <c r="C172" s="783"/>
      <c r="D172" s="783"/>
      <c r="E172" s="591">
        <v>0.87</v>
      </c>
      <c r="F172" s="149" t="s">
        <v>201</v>
      </c>
    </row>
    <row r="173" spans="1:6" ht="12.75">
      <c r="A173" s="2" t="s">
        <v>392</v>
      </c>
      <c r="B173" s="783" t="s">
        <v>943</v>
      </c>
      <c r="C173" s="783"/>
      <c r="D173" s="783"/>
      <c r="E173" s="591">
        <v>0.13</v>
      </c>
      <c r="F173" s="149" t="s">
        <v>202</v>
      </c>
    </row>
    <row r="174" spans="1:6" ht="12.75">
      <c r="A174" s="2" t="s">
        <v>392</v>
      </c>
      <c r="B174" s="783" t="s">
        <v>944</v>
      </c>
      <c r="C174" s="783"/>
      <c r="D174" s="783"/>
      <c r="E174" s="591">
        <v>0.03</v>
      </c>
      <c r="F174" s="56"/>
    </row>
    <row r="175" spans="1:6" ht="26.25" customHeight="1">
      <c r="A175" s="2" t="s">
        <v>392</v>
      </c>
      <c r="B175" s="839" t="s">
        <v>476</v>
      </c>
      <c r="C175" s="784"/>
      <c r="D175" s="784"/>
      <c r="E175" s="840"/>
      <c r="F175" s="546">
        <v>0.78</v>
      </c>
    </row>
    <row r="176" ht="25.5" customHeight="1">
      <c r="F176" s="30"/>
    </row>
    <row r="177" spans="1:6" ht="38.25" customHeight="1">
      <c r="A177" s="2" t="s">
        <v>393</v>
      </c>
      <c r="B177" s="841" t="s">
        <v>559</v>
      </c>
      <c r="C177" s="774"/>
      <c r="D177" s="774"/>
      <c r="E177" s="774"/>
      <c r="F177" s="774"/>
    </row>
    <row r="178" spans="1:6" ht="12.75">
      <c r="A178" s="2" t="s">
        <v>393</v>
      </c>
      <c r="B178" s="835" t="s">
        <v>518</v>
      </c>
      <c r="C178" s="835"/>
      <c r="D178" s="592">
        <f>256/640</f>
        <v>0.4</v>
      </c>
      <c r="F178" s="56"/>
    </row>
    <row r="179" spans="1:6" ht="12.75">
      <c r="A179" s="2" t="s">
        <v>393</v>
      </c>
      <c r="B179" s="835" t="s">
        <v>519</v>
      </c>
      <c r="C179" s="835"/>
      <c r="D179" s="592">
        <f>141/640</f>
        <v>0.2203125</v>
      </c>
      <c r="F179" s="56"/>
    </row>
    <row r="180" spans="1:6" ht="12.75">
      <c r="A180" s="2" t="s">
        <v>393</v>
      </c>
      <c r="B180" s="835" t="s">
        <v>520</v>
      </c>
      <c r="C180" s="835"/>
      <c r="D180" s="592">
        <f>102/640</f>
        <v>0.159375</v>
      </c>
      <c r="F180" s="56"/>
    </row>
    <row r="181" spans="1:6" ht="12.75">
      <c r="A181" s="2" t="s">
        <v>393</v>
      </c>
      <c r="B181" s="835" t="s">
        <v>521</v>
      </c>
      <c r="C181" s="835"/>
      <c r="D181" s="592">
        <f>55/640</f>
        <v>0.0859375</v>
      </c>
      <c r="F181" s="56"/>
    </row>
    <row r="182" spans="1:6" ht="12.75">
      <c r="A182" s="2" t="s">
        <v>393</v>
      </c>
      <c r="B182" s="835" t="s">
        <v>522</v>
      </c>
      <c r="C182" s="835"/>
      <c r="D182" s="592">
        <f>59/640</f>
        <v>0.0921875</v>
      </c>
      <c r="F182" s="56"/>
    </row>
    <row r="183" spans="1:6" ht="12.75">
      <c r="A183" s="2" t="s">
        <v>393</v>
      </c>
      <c r="B183" s="835" t="s">
        <v>523</v>
      </c>
      <c r="C183" s="835"/>
      <c r="D183" s="592">
        <f>26/640</f>
        <v>0.040625</v>
      </c>
      <c r="F183" s="56"/>
    </row>
    <row r="184" spans="1:6" ht="12.75">
      <c r="A184" s="2" t="s">
        <v>393</v>
      </c>
      <c r="B184" s="783" t="s">
        <v>945</v>
      </c>
      <c r="C184" s="783"/>
      <c r="D184" s="592">
        <f>1/640</f>
        <v>0.0015625</v>
      </c>
      <c r="F184" s="56"/>
    </row>
    <row r="185" spans="1:6" ht="12.75">
      <c r="A185" s="2" t="s">
        <v>393</v>
      </c>
      <c r="B185" s="783" t="s">
        <v>946</v>
      </c>
      <c r="C185" s="783"/>
      <c r="D185" s="592">
        <v>0</v>
      </c>
      <c r="F185" s="56"/>
    </row>
    <row r="186" spans="2:6" ht="12.75">
      <c r="B186" s="826" t="s">
        <v>466</v>
      </c>
      <c r="C186" s="827"/>
      <c r="D186" s="593">
        <f>SUM(D178:D185)</f>
        <v>1</v>
      </c>
      <c r="F186" s="33"/>
    </row>
    <row r="187" spans="1:7" ht="12.75">
      <c r="A187" s="170"/>
      <c r="B187" s="174"/>
      <c r="C187" s="174"/>
      <c r="D187" s="174"/>
      <c r="E187" s="174"/>
      <c r="F187" s="174"/>
      <c r="G187" s="174"/>
    </row>
    <row r="188" spans="1:7" s="174" customFormat="1" ht="31.5" customHeight="1">
      <c r="A188" s="2" t="s">
        <v>394</v>
      </c>
      <c r="B188" s="828" t="s">
        <v>560</v>
      </c>
      <c r="C188" s="829"/>
      <c r="D188" s="829"/>
      <c r="E188" s="594">
        <v>3.52</v>
      </c>
      <c r="F188" s="72"/>
      <c r="G188"/>
    </row>
    <row r="189" spans="1:6" ht="27" customHeight="1">
      <c r="A189" s="2" t="s">
        <v>394</v>
      </c>
      <c r="B189" s="830" t="s">
        <v>619</v>
      </c>
      <c r="C189" s="783"/>
      <c r="D189" s="783"/>
      <c r="E189" s="591">
        <v>0.96</v>
      </c>
      <c r="F189" s="56"/>
    </row>
    <row r="190" ht="24.75" customHeight="1">
      <c r="F190" s="33"/>
    </row>
    <row r="191" spans="2:6" ht="15.75">
      <c r="B191" s="24" t="s">
        <v>947</v>
      </c>
      <c r="F191" s="33"/>
    </row>
    <row r="192" spans="1:6" ht="12.75">
      <c r="A192" s="2" t="s">
        <v>395</v>
      </c>
      <c r="B192" s="3" t="s">
        <v>948</v>
      </c>
      <c r="F192" s="33"/>
    </row>
    <row r="193" spans="1:7" ht="12.75">
      <c r="A193" s="2" t="s">
        <v>395</v>
      </c>
      <c r="B193" s="64"/>
      <c r="C193" s="34" t="s">
        <v>199</v>
      </c>
      <c r="D193" s="34" t="s">
        <v>200</v>
      </c>
      <c r="E193" s="14"/>
      <c r="F193" s="14"/>
      <c r="G193" s="53"/>
    </row>
    <row r="194" spans="1:8" ht="25.5">
      <c r="A194" s="2" t="s">
        <v>395</v>
      </c>
      <c r="B194" s="43" t="s">
        <v>949</v>
      </c>
      <c r="C194" s="34"/>
      <c r="D194" s="250" t="s">
        <v>262</v>
      </c>
      <c r="F194" s="30"/>
      <c r="H194" s="53"/>
    </row>
    <row r="195" spans="1:6" ht="12.75">
      <c r="A195" s="2" t="s">
        <v>395</v>
      </c>
      <c r="B195" s="9" t="s">
        <v>950</v>
      </c>
      <c r="C195" s="74"/>
      <c r="D195" s="145" t="s">
        <v>281</v>
      </c>
      <c r="F195" s="73"/>
    </row>
    <row r="196" spans="1:7" ht="12.75">
      <c r="A196" s="2" t="s">
        <v>395</v>
      </c>
      <c r="B196" s="64"/>
      <c r="C196" s="34" t="s">
        <v>199</v>
      </c>
      <c r="D196" s="34" t="s">
        <v>200</v>
      </c>
      <c r="E196" s="14"/>
      <c r="F196" s="14"/>
      <c r="G196" s="53"/>
    </row>
    <row r="197" spans="1:8" ht="25.5">
      <c r="A197" s="2" t="s">
        <v>395</v>
      </c>
      <c r="B197" s="8" t="s">
        <v>951</v>
      </c>
      <c r="C197" s="250" t="s">
        <v>278</v>
      </c>
      <c r="D197" s="34"/>
      <c r="F197" s="30"/>
      <c r="H197" s="53"/>
    </row>
    <row r="198" spans="1:6" ht="12.75">
      <c r="A198" s="2"/>
      <c r="B198" s="50"/>
      <c r="C198" s="94"/>
      <c r="D198" s="94"/>
      <c r="F198" s="30"/>
    </row>
    <row r="199" spans="1:6" ht="12.75">
      <c r="A199" s="2" t="s">
        <v>395</v>
      </c>
      <c r="B199" s="831" t="s">
        <v>524</v>
      </c>
      <c r="C199" s="806"/>
      <c r="D199" s="806"/>
      <c r="F199" s="30"/>
    </row>
    <row r="200" spans="1:6" ht="27" customHeight="1">
      <c r="A200" s="2" t="s">
        <v>395</v>
      </c>
      <c r="B200" s="195" t="s">
        <v>525</v>
      </c>
      <c r="C200" s="581" t="s">
        <v>282</v>
      </c>
      <c r="D200" s="94"/>
      <c r="F200" s="30"/>
    </row>
    <row r="201" spans="1:6" ht="12.75">
      <c r="A201" s="2" t="s">
        <v>395</v>
      </c>
      <c r="B201" s="195" t="s">
        <v>526</v>
      </c>
      <c r="C201" s="581" t="s">
        <v>262</v>
      </c>
      <c r="D201" s="94"/>
      <c r="F201" s="30"/>
    </row>
    <row r="202" spans="1:6" ht="12.75">
      <c r="A202" s="2" t="s">
        <v>395</v>
      </c>
      <c r="B202" s="195" t="s">
        <v>527</v>
      </c>
      <c r="C202" s="581"/>
      <c r="D202" s="94"/>
      <c r="F202" s="30"/>
    </row>
    <row r="203" spans="2:6" ht="12.75">
      <c r="B203" s="50"/>
      <c r="C203" s="94"/>
      <c r="D203" s="94"/>
      <c r="F203" s="30"/>
    </row>
    <row r="204" spans="1:6" ht="12.75">
      <c r="A204" s="2" t="s">
        <v>395</v>
      </c>
      <c r="B204" s="64"/>
      <c r="C204" s="34" t="s">
        <v>199</v>
      </c>
      <c r="D204" s="34" t="s">
        <v>200</v>
      </c>
      <c r="F204" s="30"/>
    </row>
    <row r="205" spans="1:6" ht="38.25">
      <c r="A205" s="2" t="s">
        <v>395</v>
      </c>
      <c r="B205" s="195" t="s">
        <v>528</v>
      </c>
      <c r="C205" s="250" t="s">
        <v>282</v>
      </c>
      <c r="D205" s="250"/>
      <c r="F205" s="30"/>
    </row>
    <row r="206" ht="12.75">
      <c r="F206" s="33"/>
    </row>
    <row r="207" spans="1:6" ht="12.75">
      <c r="A207" s="2" t="s">
        <v>396</v>
      </c>
      <c r="B207" s="3" t="s">
        <v>952</v>
      </c>
      <c r="F207" s="33"/>
    </row>
    <row r="208" spans="1:7" ht="12.75">
      <c r="A208" s="2" t="s">
        <v>396</v>
      </c>
      <c r="B208" s="64"/>
      <c r="C208" s="34" t="s">
        <v>199</v>
      </c>
      <c r="D208" s="34" t="s">
        <v>200</v>
      </c>
      <c r="E208" s="14"/>
      <c r="F208" s="14"/>
      <c r="G208" s="53"/>
    </row>
    <row r="209" spans="1:8" ht="25.5">
      <c r="A209" s="2" t="s">
        <v>396</v>
      </c>
      <c r="B209" s="43" t="s">
        <v>953</v>
      </c>
      <c r="C209" s="11"/>
      <c r="D209" s="11" t="s">
        <v>262</v>
      </c>
      <c r="F209" s="30"/>
      <c r="H209" s="53"/>
    </row>
    <row r="210" spans="1:6" ht="12.75">
      <c r="A210" s="2" t="s">
        <v>396</v>
      </c>
      <c r="B210" s="75" t="s">
        <v>620</v>
      </c>
      <c r="C210" s="595"/>
      <c r="D210" s="145"/>
      <c r="F210" s="33"/>
    </row>
    <row r="211" spans="1:6" ht="12.75">
      <c r="A211" s="2" t="s">
        <v>396</v>
      </c>
      <c r="B211" s="75" t="s">
        <v>621</v>
      </c>
      <c r="C211" s="595">
        <v>39753</v>
      </c>
      <c r="D211" s="145"/>
      <c r="F211" s="33"/>
    </row>
    <row r="212" spans="2:6" ht="12.75">
      <c r="B212" s="54"/>
      <c r="F212" s="33"/>
    </row>
    <row r="213" spans="1:7" ht="12.75">
      <c r="A213" s="2" t="s">
        <v>397</v>
      </c>
      <c r="B213" s="815"/>
      <c r="C213" s="816"/>
      <c r="D213" s="817"/>
      <c r="E213" s="34" t="s">
        <v>199</v>
      </c>
      <c r="F213" s="34" t="s">
        <v>200</v>
      </c>
      <c r="G213" s="53"/>
    </row>
    <row r="214" spans="1:8" ht="27.75" customHeight="1">
      <c r="A214" s="2" t="s">
        <v>397</v>
      </c>
      <c r="B214" s="832" t="s">
        <v>529</v>
      </c>
      <c r="C214" s="833"/>
      <c r="D214" s="834"/>
      <c r="E214" s="250" t="s">
        <v>262</v>
      </c>
      <c r="F214" s="250"/>
      <c r="H214" s="53"/>
    </row>
    <row r="215" ht="28.5" customHeight="1">
      <c r="F215" s="33"/>
    </row>
    <row r="216" spans="1:6" ht="12.75">
      <c r="A216" s="2" t="s">
        <v>398</v>
      </c>
      <c r="B216" s="55" t="s">
        <v>622</v>
      </c>
      <c r="F216" s="33"/>
    </row>
    <row r="217" spans="1:6" ht="25.5">
      <c r="A217" s="2" t="s">
        <v>398</v>
      </c>
      <c r="B217" s="43" t="s">
        <v>623</v>
      </c>
      <c r="C217" s="596">
        <v>39753</v>
      </c>
      <c r="D217" s="47"/>
      <c r="E217" s="33"/>
      <c r="F217" s="33"/>
    </row>
    <row r="218" spans="1:6" ht="12.75">
      <c r="A218" s="2" t="s">
        <v>398</v>
      </c>
      <c r="B218" s="75" t="s">
        <v>624</v>
      </c>
      <c r="C218" s="11"/>
      <c r="D218" s="47"/>
      <c r="E218" s="33"/>
      <c r="F218" s="33"/>
    </row>
    <row r="219" spans="1:6" ht="12.75">
      <c r="A219" s="2" t="s">
        <v>398</v>
      </c>
      <c r="B219" s="76" t="s">
        <v>625</v>
      </c>
      <c r="C219" s="597"/>
      <c r="D219" s="47"/>
      <c r="E219" s="33"/>
      <c r="F219" s="33"/>
    </row>
    <row r="220" spans="1:6" ht="12.75">
      <c r="A220" s="2"/>
      <c r="B220" s="78"/>
      <c r="C220" s="598"/>
      <c r="D220" s="47"/>
      <c r="E220" s="33"/>
      <c r="F220" s="33"/>
    </row>
    <row r="221" spans="2:6" ht="12.75">
      <c r="B221" s="33"/>
      <c r="C221" s="33"/>
      <c r="D221" s="33"/>
      <c r="E221" s="33"/>
      <c r="F221" s="33"/>
    </row>
    <row r="222" spans="1:6" ht="12.75">
      <c r="A222" s="2" t="s">
        <v>399</v>
      </c>
      <c r="B222" s="3" t="s">
        <v>477</v>
      </c>
      <c r="F222" s="33"/>
    </row>
    <row r="223" spans="1:6" ht="12.75">
      <c r="A223" s="2" t="s">
        <v>399</v>
      </c>
      <c r="B223" s="89" t="s">
        <v>1007</v>
      </c>
      <c r="C223" s="595"/>
      <c r="F223" s="33"/>
    </row>
    <row r="224" spans="1:6" ht="12.75">
      <c r="A224" s="2" t="s">
        <v>399</v>
      </c>
      <c r="B224" s="89" t="s">
        <v>1008</v>
      </c>
      <c r="C224" s="158"/>
      <c r="F224" s="33"/>
    </row>
    <row r="225" spans="1:6" ht="38.25">
      <c r="A225" s="2" t="s">
        <v>399</v>
      </c>
      <c r="B225" s="89" t="s">
        <v>1009</v>
      </c>
      <c r="C225" s="599" t="s">
        <v>262</v>
      </c>
      <c r="F225" s="33"/>
    </row>
    <row r="226" spans="1:6" ht="12.75">
      <c r="A226" s="2" t="s">
        <v>399</v>
      </c>
      <c r="B226" s="76" t="s">
        <v>625</v>
      </c>
      <c r="C226" s="597"/>
      <c r="F226" s="33"/>
    </row>
    <row r="227" spans="1:6" ht="12.75">
      <c r="A227" s="2"/>
      <c r="B227" s="175"/>
      <c r="C227" s="600"/>
      <c r="F227" s="33"/>
    </row>
    <row r="228" spans="1:6" ht="12.75">
      <c r="A228" s="2" t="s">
        <v>399</v>
      </c>
      <c r="B228" s="820" t="s">
        <v>158</v>
      </c>
      <c r="C228" s="821"/>
      <c r="D228" s="93"/>
      <c r="F228" s="33"/>
    </row>
    <row r="229" spans="1:6" ht="12.75">
      <c r="A229" s="2" t="s">
        <v>399</v>
      </c>
      <c r="B229" s="820" t="s">
        <v>530</v>
      </c>
      <c r="C229" s="821"/>
      <c r="D229" s="603">
        <v>150</v>
      </c>
      <c r="F229" s="33"/>
    </row>
    <row r="230" spans="1:6" ht="12.75">
      <c r="A230" s="2" t="s">
        <v>399</v>
      </c>
      <c r="B230" s="820" t="s">
        <v>531</v>
      </c>
      <c r="C230" s="821"/>
      <c r="F230" s="33"/>
    </row>
    <row r="231" spans="1:6" ht="12.75">
      <c r="A231" s="2" t="s">
        <v>399</v>
      </c>
      <c r="B231" s="213" t="s">
        <v>532</v>
      </c>
      <c r="C231" s="595" t="s">
        <v>283</v>
      </c>
      <c r="F231" s="33"/>
    </row>
    <row r="232" spans="1:6" ht="12.75">
      <c r="A232" s="2" t="s">
        <v>399</v>
      </c>
      <c r="B232" s="213" t="s">
        <v>533</v>
      </c>
      <c r="C232" s="595"/>
      <c r="F232" s="33"/>
    </row>
    <row r="233" spans="1:6" ht="12.75">
      <c r="A233" s="2" t="s">
        <v>399</v>
      </c>
      <c r="B233" s="214" t="s">
        <v>534</v>
      </c>
      <c r="C233" s="595"/>
      <c r="D233" s="33"/>
      <c r="E233" s="33"/>
      <c r="F233" s="33"/>
    </row>
    <row r="234" ht="12.75">
      <c r="F234" s="33"/>
    </row>
    <row r="235" spans="1:6" ht="12.75">
      <c r="A235" s="2" t="s">
        <v>400</v>
      </c>
      <c r="B235" s="3" t="s">
        <v>954</v>
      </c>
      <c r="F235" s="33"/>
    </row>
    <row r="236" spans="1:6" ht="12.75">
      <c r="A236" s="2" t="s">
        <v>400</v>
      </c>
      <c r="B236" s="815"/>
      <c r="C236" s="816"/>
      <c r="D236" s="817"/>
      <c r="E236" s="34" t="s">
        <v>199</v>
      </c>
      <c r="F236" s="34" t="s">
        <v>200</v>
      </c>
    </row>
    <row r="237" spans="1:6" ht="29.25" customHeight="1">
      <c r="A237" s="2" t="s">
        <v>400</v>
      </c>
      <c r="B237" s="770" t="s">
        <v>955</v>
      </c>
      <c r="C237" s="818"/>
      <c r="D237" s="771"/>
      <c r="E237" s="250" t="s">
        <v>262</v>
      </c>
      <c r="F237" s="250"/>
    </row>
    <row r="238" spans="1:6" ht="12.75">
      <c r="A238" s="2" t="s">
        <v>400</v>
      </c>
      <c r="B238" s="825" t="s">
        <v>956</v>
      </c>
      <c r="C238" s="825"/>
      <c r="D238" s="601" t="s">
        <v>284</v>
      </c>
      <c r="F238" s="30"/>
    </row>
    <row r="239" ht="12.75">
      <c r="F239" s="33"/>
    </row>
    <row r="240" spans="1:6" ht="12.75">
      <c r="A240" s="2" t="s">
        <v>401</v>
      </c>
      <c r="B240" s="3" t="s">
        <v>957</v>
      </c>
      <c r="F240" s="33"/>
    </row>
    <row r="241" spans="1:6" ht="12.75">
      <c r="A241" s="2" t="s">
        <v>401</v>
      </c>
      <c r="B241" s="815"/>
      <c r="C241" s="816"/>
      <c r="D241" s="817"/>
      <c r="E241" s="34" t="s">
        <v>199</v>
      </c>
      <c r="F241" s="34" t="s">
        <v>200</v>
      </c>
    </row>
    <row r="242" spans="1:6" ht="45.75" customHeight="1">
      <c r="A242" s="2" t="s">
        <v>401</v>
      </c>
      <c r="B242" s="770" t="s">
        <v>807</v>
      </c>
      <c r="C242" s="818"/>
      <c r="D242" s="771"/>
      <c r="E242" s="250" t="s">
        <v>262</v>
      </c>
      <c r="F242" s="250"/>
    </row>
    <row r="243" ht="40.5" customHeight="1">
      <c r="F243" s="33"/>
    </row>
    <row r="244" spans="1:6" ht="12.75">
      <c r="A244" s="2" t="s">
        <v>402</v>
      </c>
      <c r="B244" s="228" t="s">
        <v>478</v>
      </c>
      <c r="C244" s="823" t="s">
        <v>155</v>
      </c>
      <c r="D244" s="824"/>
      <c r="E244" s="198" t="s">
        <v>1139</v>
      </c>
      <c r="F244" s="33"/>
    </row>
    <row r="245" ht="12.75">
      <c r="F245" s="33"/>
    </row>
    <row r="246" spans="2:6" ht="15.75">
      <c r="B246" s="24" t="s">
        <v>958</v>
      </c>
      <c r="F246" s="33"/>
    </row>
    <row r="247" spans="1:6" ht="12.75">
      <c r="A247" s="2" t="s">
        <v>403</v>
      </c>
      <c r="B247" s="3" t="s">
        <v>203</v>
      </c>
      <c r="F247" s="33"/>
    </row>
    <row r="248" spans="1:6" ht="12.75">
      <c r="A248" s="2" t="s">
        <v>403</v>
      </c>
      <c r="B248" s="815"/>
      <c r="C248" s="816"/>
      <c r="D248" s="817"/>
      <c r="E248" s="34" t="s">
        <v>199</v>
      </c>
      <c r="F248" s="34" t="s">
        <v>200</v>
      </c>
    </row>
    <row r="249" spans="1:6" ht="65.25" customHeight="1">
      <c r="A249" s="2" t="s">
        <v>403</v>
      </c>
      <c r="B249" s="770" t="s">
        <v>204</v>
      </c>
      <c r="C249" s="818"/>
      <c r="D249" s="771"/>
      <c r="E249" s="250"/>
      <c r="F249" s="250" t="s">
        <v>262</v>
      </c>
    </row>
    <row r="250" spans="1:6" ht="12.75">
      <c r="A250" s="2" t="s">
        <v>403</v>
      </c>
      <c r="B250" s="809" t="s">
        <v>205</v>
      </c>
      <c r="C250" s="809"/>
      <c r="D250" s="819"/>
      <c r="E250" s="94"/>
      <c r="F250" s="94"/>
    </row>
    <row r="251" spans="1:6" ht="12.75">
      <c r="A251" s="2" t="s">
        <v>403</v>
      </c>
      <c r="B251" s="768" t="s">
        <v>206</v>
      </c>
      <c r="C251" s="768"/>
      <c r="D251" s="768"/>
      <c r="E251" s="93"/>
      <c r="F251" s="94"/>
    </row>
    <row r="252" spans="1:6" ht="12.75">
      <c r="A252" s="2" t="s">
        <v>403</v>
      </c>
      <c r="B252" s="768" t="s">
        <v>207</v>
      </c>
      <c r="C252" s="768"/>
      <c r="D252" s="768"/>
      <c r="E252" s="93"/>
      <c r="F252" s="94"/>
    </row>
    <row r="253" spans="1:6" ht="12.75">
      <c r="A253" s="2" t="s">
        <v>403</v>
      </c>
      <c r="B253" s="768" t="s">
        <v>208</v>
      </c>
      <c r="C253" s="768"/>
      <c r="D253" s="768"/>
      <c r="E253" s="93"/>
      <c r="F253" s="94"/>
    </row>
    <row r="254" spans="1:6" ht="12.75">
      <c r="A254" s="2" t="s">
        <v>403</v>
      </c>
      <c r="B254" s="768" t="s">
        <v>209</v>
      </c>
      <c r="C254" s="768"/>
      <c r="D254" s="768"/>
      <c r="E254" s="93"/>
      <c r="F254" s="94"/>
    </row>
    <row r="255" spans="1:6" ht="12.75">
      <c r="A255" s="2" t="s">
        <v>403</v>
      </c>
      <c r="B255" s="822" t="s">
        <v>9</v>
      </c>
      <c r="C255" s="822"/>
      <c r="D255" s="822"/>
      <c r="E255" s="94"/>
      <c r="F255" s="94"/>
    </row>
    <row r="256" spans="1:6" ht="12.75">
      <c r="A256" s="2" t="s">
        <v>403</v>
      </c>
      <c r="B256" s="768" t="s">
        <v>210</v>
      </c>
      <c r="C256" s="768"/>
      <c r="D256" s="768"/>
      <c r="E256" s="95"/>
      <c r="F256" s="94"/>
    </row>
    <row r="257" spans="1:6" ht="12.75">
      <c r="A257" s="2" t="s">
        <v>403</v>
      </c>
      <c r="B257" s="807" t="s">
        <v>211</v>
      </c>
      <c r="C257" s="807"/>
      <c r="D257" s="807"/>
      <c r="E257" s="96"/>
      <c r="F257" s="94"/>
    </row>
    <row r="258" spans="1:6" ht="12.75">
      <c r="A258" s="2" t="s">
        <v>403</v>
      </c>
      <c r="B258" s="808" t="s">
        <v>212</v>
      </c>
      <c r="C258" s="809"/>
      <c r="D258" s="809"/>
      <c r="E258" s="810"/>
      <c r="F258" s="811"/>
    </row>
    <row r="259" spans="1:6" ht="12.75">
      <c r="A259" s="2"/>
      <c r="B259" s="812"/>
      <c r="C259" s="813"/>
      <c r="D259" s="813"/>
      <c r="E259" s="813"/>
      <c r="F259" s="814"/>
    </row>
    <row r="260" ht="12.75">
      <c r="F260" s="33"/>
    </row>
    <row r="261" spans="1:6" ht="12.75">
      <c r="A261" s="2" t="s">
        <v>404</v>
      </c>
      <c r="B261" s="3" t="s">
        <v>959</v>
      </c>
      <c r="F261" s="33"/>
    </row>
    <row r="262" spans="1:6" ht="12.75">
      <c r="A262" s="2" t="s">
        <v>404</v>
      </c>
      <c r="B262" s="815"/>
      <c r="C262" s="816"/>
      <c r="D262" s="817"/>
      <c r="E262" s="34" t="s">
        <v>199</v>
      </c>
      <c r="F262" s="34" t="s">
        <v>200</v>
      </c>
    </row>
    <row r="263" spans="1:6" ht="63" customHeight="1">
      <c r="A263" s="2" t="s">
        <v>404</v>
      </c>
      <c r="B263" s="770" t="s">
        <v>535</v>
      </c>
      <c r="C263" s="818"/>
      <c r="D263" s="771"/>
      <c r="E263" s="250"/>
      <c r="F263" s="250" t="s">
        <v>262</v>
      </c>
    </row>
    <row r="264" spans="1:5" ht="12.75">
      <c r="A264" s="2" t="s">
        <v>404</v>
      </c>
      <c r="B264" s="809" t="s">
        <v>205</v>
      </c>
      <c r="C264" s="809"/>
      <c r="D264" s="819"/>
      <c r="E264" s="94"/>
    </row>
    <row r="265" spans="1:5" ht="12.75">
      <c r="A265" s="2" t="s">
        <v>404</v>
      </c>
      <c r="B265" s="768" t="s">
        <v>213</v>
      </c>
      <c r="C265" s="768"/>
      <c r="D265" s="768"/>
      <c r="E265" s="93"/>
    </row>
    <row r="266" spans="1:5" ht="12.75">
      <c r="A266" s="2" t="s">
        <v>404</v>
      </c>
      <c r="B266" s="768" t="s">
        <v>214</v>
      </c>
      <c r="C266" s="768"/>
      <c r="D266" s="768"/>
      <c r="E266" s="93"/>
    </row>
    <row r="267" ht="12.75">
      <c r="F267" s="33"/>
    </row>
    <row r="268" spans="1:7" ht="12.75">
      <c r="A268" s="2" t="s">
        <v>404</v>
      </c>
      <c r="B268" s="806" t="s">
        <v>536</v>
      </c>
      <c r="C268" s="806"/>
      <c r="D268" s="806"/>
      <c r="E268" s="806"/>
      <c r="F268" s="806"/>
      <c r="G268" s="806"/>
    </row>
    <row r="269" spans="1:6" ht="12.75">
      <c r="A269" s="2" t="s">
        <v>404</v>
      </c>
      <c r="B269" s="215" t="s">
        <v>199</v>
      </c>
      <c r="C269" s="215" t="s">
        <v>200</v>
      </c>
      <c r="F269" s="33"/>
    </row>
    <row r="270" spans="1:3" ht="12.75">
      <c r="A270" s="2" t="s">
        <v>404</v>
      </c>
      <c r="B270" s="215"/>
      <c r="C270" s="602" t="s">
        <v>262</v>
      </c>
    </row>
  </sheetData>
  <sheetProtection/>
  <mergeCells count="104">
    <mergeCell ref="B17:F17"/>
    <mergeCell ref="B18:D18"/>
    <mergeCell ref="A1:F1"/>
    <mergeCell ref="B4:F4"/>
    <mergeCell ref="B5:D5"/>
    <mergeCell ref="B6:D6"/>
    <mergeCell ref="B8:D8"/>
    <mergeCell ref="B9:D9"/>
    <mergeCell ref="B11:D11"/>
    <mergeCell ref="B12:D12"/>
    <mergeCell ref="B14:D14"/>
    <mergeCell ref="B15:D15"/>
    <mergeCell ref="B34:F34"/>
    <mergeCell ref="B35:C35"/>
    <mergeCell ref="B19:D19"/>
    <mergeCell ref="B20:D20"/>
    <mergeCell ref="B21:D21"/>
    <mergeCell ref="B22:D22"/>
    <mergeCell ref="B23:D23"/>
    <mergeCell ref="B25:C25"/>
    <mergeCell ref="B26:C26"/>
    <mergeCell ref="B30:C30"/>
    <mergeCell ref="B31:C31"/>
    <mergeCell ref="B32:C32"/>
    <mergeCell ref="B63:F63"/>
    <mergeCell ref="B89:D89"/>
    <mergeCell ref="B36:C36"/>
    <mergeCell ref="B37:C37"/>
    <mergeCell ref="B39:F39"/>
    <mergeCell ref="B55:F55"/>
    <mergeCell ref="B56:D56"/>
    <mergeCell ref="B57:D57"/>
    <mergeCell ref="B58:D58"/>
    <mergeCell ref="B59:D59"/>
    <mergeCell ref="B60:D60"/>
    <mergeCell ref="B61:D61"/>
    <mergeCell ref="B120:D120"/>
    <mergeCell ref="B122:F122"/>
    <mergeCell ref="B90:D90"/>
    <mergeCell ref="B91:F91"/>
    <mergeCell ref="C92:G92"/>
    <mergeCell ref="B100:G100"/>
    <mergeCell ref="B101:D101"/>
    <mergeCell ref="B102:D102"/>
    <mergeCell ref="B103:D103"/>
    <mergeCell ref="B105:G105"/>
    <mergeCell ref="B115:F115"/>
    <mergeCell ref="B119:D119"/>
    <mergeCell ref="B171:D171"/>
    <mergeCell ref="B172:D172"/>
    <mergeCell ref="B123:F123"/>
    <mergeCell ref="B125:F125"/>
    <mergeCell ref="C132:E132"/>
    <mergeCell ref="B135:F135"/>
    <mergeCell ref="B137:F137"/>
    <mergeCell ref="D139:E139"/>
    <mergeCell ref="D140:E140"/>
    <mergeCell ref="B152:F152"/>
    <mergeCell ref="B169:F169"/>
    <mergeCell ref="B170:D170"/>
    <mergeCell ref="B184:C184"/>
    <mergeCell ref="B185:C185"/>
    <mergeCell ref="B173:D173"/>
    <mergeCell ref="B174:D174"/>
    <mergeCell ref="B175:E175"/>
    <mergeCell ref="B177:F177"/>
    <mergeCell ref="B228:C228"/>
    <mergeCell ref="B229:C229"/>
    <mergeCell ref="B178:C178"/>
    <mergeCell ref="B179:C179"/>
    <mergeCell ref="B180:C180"/>
    <mergeCell ref="B181:C181"/>
    <mergeCell ref="B182:C182"/>
    <mergeCell ref="B183:C183"/>
    <mergeCell ref="B249:D249"/>
    <mergeCell ref="B250:D250"/>
    <mergeCell ref="B237:D237"/>
    <mergeCell ref="B238:C238"/>
    <mergeCell ref="B186:C186"/>
    <mergeCell ref="B188:D188"/>
    <mergeCell ref="B189:D189"/>
    <mergeCell ref="B199:D199"/>
    <mergeCell ref="B213:D213"/>
    <mergeCell ref="B214:D214"/>
    <mergeCell ref="B264:D264"/>
    <mergeCell ref="B265:D265"/>
    <mergeCell ref="B230:C230"/>
    <mergeCell ref="B236:D236"/>
    <mergeCell ref="B255:D255"/>
    <mergeCell ref="B256:D256"/>
    <mergeCell ref="B241:D241"/>
    <mergeCell ref="B242:D242"/>
    <mergeCell ref="C244:D244"/>
    <mergeCell ref="B248:D248"/>
    <mergeCell ref="B251:D251"/>
    <mergeCell ref="B252:D252"/>
    <mergeCell ref="B253:D253"/>
    <mergeCell ref="B254:D254"/>
    <mergeCell ref="B266:D266"/>
    <mergeCell ref="B268:G268"/>
    <mergeCell ref="B257:D257"/>
    <mergeCell ref="B258:F259"/>
    <mergeCell ref="B262:D262"/>
    <mergeCell ref="B263:D263"/>
  </mergeCells>
  <printOptions/>
  <pageMargins left="0.75" right="0.75" top="1" bottom="1" header="0.5" footer="0.5"/>
  <pageSetup fitToHeight="10" fitToWidth="1" horizontalDpi="600" verticalDpi="600" orientation="portrait" scale="91" r:id="rId2"/>
  <headerFooter alignWithMargins="0">
    <oddHeader>&amp;CCommon Data Set 2008-09</oddHeader>
    <oddFooter>&amp;C&amp;A&amp;RPage &amp;P</oddFooter>
  </headerFooter>
  <drawing r:id="rId1"/>
</worksheet>
</file>

<file path=xl/worksheets/sheet5.xml><?xml version="1.0" encoding="utf-8"?>
<worksheet xmlns="http://schemas.openxmlformats.org/spreadsheetml/2006/main" xmlns:r="http://schemas.openxmlformats.org/officeDocument/2006/relationships">
  <sheetPr codeName="Sheet5">
    <tabColor theme="1"/>
  </sheetPr>
  <dimension ref="A1:G68"/>
  <sheetViews>
    <sheetView zoomScalePageLayoutView="0" workbookViewId="0" topLeftCell="A1">
      <selection activeCell="I5" sqref="I5"/>
    </sheetView>
  </sheetViews>
  <sheetFormatPr defaultColWidth="9.140625" defaultRowHeight="12.75"/>
  <cols>
    <col min="1" max="1" width="4.421875" style="139" customWidth="1"/>
    <col min="2" max="2" width="22.7109375" style="145" customWidth="1"/>
    <col min="3" max="7" width="12.7109375" style="145" customWidth="1"/>
    <col min="8" max="16384" width="9.140625" style="145" customWidth="1"/>
  </cols>
  <sheetData>
    <row r="1" spans="1:7" ht="18">
      <c r="A1" s="772" t="s">
        <v>340</v>
      </c>
      <c r="B1" s="772"/>
      <c r="C1" s="772"/>
      <c r="D1" s="772"/>
      <c r="E1" s="772"/>
      <c r="F1" s="772"/>
      <c r="G1" s="772"/>
    </row>
    <row r="2" ht="12.75"/>
    <row r="3" ht="15.75">
      <c r="B3" s="24" t="s">
        <v>215</v>
      </c>
    </row>
    <row r="4" spans="1:7" ht="12.75">
      <c r="A4" s="2" t="s">
        <v>659</v>
      </c>
      <c r="B4" s="887"/>
      <c r="C4" s="888"/>
      <c r="D4" s="889"/>
      <c r="E4" s="250" t="s">
        <v>199</v>
      </c>
      <c r="F4" s="250" t="s">
        <v>200</v>
      </c>
      <c r="G4" s="604"/>
    </row>
    <row r="5" spans="1:7" ht="26.25" customHeight="1">
      <c r="A5" s="2" t="s">
        <v>659</v>
      </c>
      <c r="B5" s="770" t="s">
        <v>657</v>
      </c>
      <c r="C5" s="818"/>
      <c r="D5" s="771"/>
      <c r="E5" s="250" t="s">
        <v>262</v>
      </c>
      <c r="F5" s="250"/>
      <c r="G5" s="605"/>
    </row>
    <row r="6" spans="1:7" ht="41.25" customHeight="1">
      <c r="A6" s="2" t="s">
        <v>659</v>
      </c>
      <c r="B6" s="770" t="s">
        <v>658</v>
      </c>
      <c r="C6" s="818"/>
      <c r="D6" s="771"/>
      <c r="E6" s="250" t="s">
        <v>262</v>
      </c>
      <c r="F6" s="250"/>
      <c r="G6" s="565"/>
    </row>
    <row r="7" spans="2:7" ht="12.75">
      <c r="B7" s="90"/>
      <c r="C7" s="90"/>
      <c r="D7" s="90"/>
      <c r="E7" s="568"/>
      <c r="F7" s="568"/>
      <c r="G7" s="565"/>
    </row>
    <row r="8" spans="1:7" ht="29.25" customHeight="1">
      <c r="A8" s="2" t="s">
        <v>660</v>
      </c>
      <c r="B8" s="896" t="s">
        <v>10</v>
      </c>
      <c r="C8" s="896"/>
      <c r="D8" s="896"/>
      <c r="E8" s="896"/>
      <c r="F8" s="896"/>
      <c r="G8" s="896"/>
    </row>
    <row r="9" spans="1:6" ht="25.5">
      <c r="A9" s="2" t="s">
        <v>660</v>
      </c>
      <c r="B9" s="99"/>
      <c r="C9" s="104" t="s">
        <v>216</v>
      </c>
      <c r="D9" s="104" t="s">
        <v>922</v>
      </c>
      <c r="E9" s="104" t="s">
        <v>923</v>
      </c>
      <c r="F9" s="606"/>
    </row>
    <row r="10" spans="1:6" ht="12.75">
      <c r="A10" s="2" t="s">
        <v>660</v>
      </c>
      <c r="B10" s="23" t="s">
        <v>111</v>
      </c>
      <c r="C10" s="607">
        <f>SUM('D CAS'!C10,'D CAPS'!C10)</f>
        <v>201</v>
      </c>
      <c r="D10" s="607">
        <f>SUM('D CAS'!D10,'D CAPS'!D10)</f>
        <v>164</v>
      </c>
      <c r="E10" s="607">
        <f>SUM('D CAS'!E10,'D CAPS'!E10)</f>
        <v>116</v>
      </c>
      <c r="F10" s="265"/>
    </row>
    <row r="11" spans="1:6" ht="12.75">
      <c r="A11" s="2" t="s">
        <v>660</v>
      </c>
      <c r="B11" s="23" t="s">
        <v>112</v>
      </c>
      <c r="C11" s="607">
        <f>SUM('D CAS'!C11,'D CAPS'!C11)</f>
        <v>317</v>
      </c>
      <c r="D11" s="607">
        <f>SUM('D CAS'!D11,'D CAPS'!D11)</f>
        <v>275</v>
      </c>
      <c r="E11" s="607">
        <f>SUM('D CAS'!E11,'D CAPS'!E11)</f>
        <v>211</v>
      </c>
      <c r="F11" s="265"/>
    </row>
    <row r="12" spans="1:6" ht="12.75">
      <c r="A12" s="2" t="s">
        <v>660</v>
      </c>
      <c r="B12" s="18" t="s">
        <v>924</v>
      </c>
      <c r="C12" s="608">
        <f>SUM(C10:C11)</f>
        <v>518</v>
      </c>
      <c r="D12" s="608">
        <f>SUM(D10:D11)</f>
        <v>439</v>
      </c>
      <c r="E12" s="608">
        <f>SUM(E10:E11)</f>
        <v>327</v>
      </c>
      <c r="F12" s="265"/>
    </row>
    <row r="14" spans="2:3" ht="15.75">
      <c r="B14" s="893" t="s">
        <v>925</v>
      </c>
      <c r="C14" s="894"/>
    </row>
    <row r="15" spans="1:4" ht="12.75">
      <c r="A15" s="2" t="s">
        <v>661</v>
      </c>
      <c r="B15" s="894" t="s">
        <v>926</v>
      </c>
      <c r="C15" s="894"/>
      <c r="D15" s="894"/>
    </row>
    <row r="16" spans="1:3" ht="15">
      <c r="A16" s="2" t="s">
        <v>661</v>
      </c>
      <c r="B16" s="609" t="s">
        <v>927</v>
      </c>
      <c r="C16" s="610" t="s">
        <v>262</v>
      </c>
    </row>
    <row r="17" spans="1:3" ht="15">
      <c r="A17" s="2" t="s">
        <v>661</v>
      </c>
      <c r="B17" s="609" t="s">
        <v>664</v>
      </c>
      <c r="C17" s="610" t="s">
        <v>262</v>
      </c>
    </row>
    <row r="18" spans="1:3" ht="15">
      <c r="A18" s="2" t="s">
        <v>661</v>
      </c>
      <c r="B18" s="609" t="s">
        <v>928</v>
      </c>
      <c r="C18" s="610" t="s">
        <v>262</v>
      </c>
    </row>
    <row r="19" spans="1:3" ht="15">
      <c r="A19" s="2" t="s">
        <v>661</v>
      </c>
      <c r="B19" s="609" t="s">
        <v>929</v>
      </c>
      <c r="C19" s="610" t="s">
        <v>262</v>
      </c>
    </row>
    <row r="21" spans="1:7" ht="12.75" customHeight="1">
      <c r="A21" s="2" t="s">
        <v>662</v>
      </c>
      <c r="B21" s="887"/>
      <c r="C21" s="888"/>
      <c r="D21" s="889"/>
      <c r="E21" s="250" t="s">
        <v>199</v>
      </c>
      <c r="F21" s="250" t="s">
        <v>200</v>
      </c>
      <c r="G21" s="611"/>
    </row>
    <row r="22" spans="1:7" ht="40.5" customHeight="1">
      <c r="A22" s="2" t="s">
        <v>662</v>
      </c>
      <c r="B22" s="770" t="s">
        <v>930</v>
      </c>
      <c r="C22" s="818"/>
      <c r="D22" s="771"/>
      <c r="E22" s="250"/>
      <c r="F22" s="250" t="s">
        <v>262</v>
      </c>
      <c r="G22" s="611"/>
    </row>
    <row r="23" spans="1:7" ht="24.75" customHeight="1">
      <c r="A23" s="2" t="s">
        <v>662</v>
      </c>
      <c r="B23" s="768" t="s">
        <v>665</v>
      </c>
      <c r="C23" s="768"/>
      <c r="D23" s="768"/>
      <c r="E23" s="612"/>
      <c r="F23" s="568"/>
      <c r="G23" s="611"/>
    </row>
    <row r="25" spans="1:6" ht="12.75">
      <c r="A25" s="2" t="s">
        <v>663</v>
      </c>
      <c r="B25" s="895" t="s">
        <v>182</v>
      </c>
      <c r="C25" s="895"/>
      <c r="D25" s="895"/>
      <c r="E25" s="895"/>
      <c r="F25" s="613"/>
    </row>
    <row r="26" spans="1:7" ht="22.5">
      <c r="A26" s="2" t="s">
        <v>663</v>
      </c>
      <c r="B26" s="614"/>
      <c r="C26" s="102" t="s">
        <v>183</v>
      </c>
      <c r="D26" s="102" t="s">
        <v>184</v>
      </c>
      <c r="E26" s="102" t="s">
        <v>185</v>
      </c>
      <c r="F26" s="102" t="s">
        <v>186</v>
      </c>
      <c r="G26" s="102" t="s">
        <v>187</v>
      </c>
    </row>
    <row r="27" spans="1:7" ht="12.75">
      <c r="A27" s="2" t="s">
        <v>663</v>
      </c>
      <c r="B27" s="43" t="s">
        <v>188</v>
      </c>
      <c r="C27" s="250"/>
      <c r="D27" s="250" t="s">
        <v>262</v>
      </c>
      <c r="E27" s="250"/>
      <c r="F27" s="250" t="s">
        <v>262</v>
      </c>
      <c r="G27" s="250"/>
    </row>
    <row r="28" spans="1:7" ht="12.75">
      <c r="A28" s="2" t="s">
        <v>663</v>
      </c>
      <c r="B28" s="43" t="s">
        <v>189</v>
      </c>
      <c r="C28" s="250" t="s">
        <v>262</v>
      </c>
      <c r="D28" s="250"/>
      <c r="E28" s="250"/>
      <c r="F28" s="250"/>
      <c r="G28" s="250"/>
    </row>
    <row r="29" spans="1:7" ht="25.5">
      <c r="A29" s="2" t="s">
        <v>663</v>
      </c>
      <c r="B29" s="43" t="s">
        <v>190</v>
      </c>
      <c r="C29" s="250" t="s">
        <v>262</v>
      </c>
      <c r="D29" s="250"/>
      <c r="E29" s="250"/>
      <c r="F29" s="250"/>
      <c r="G29" s="250"/>
    </row>
    <row r="30" spans="1:7" ht="12.75">
      <c r="A30" s="2" t="s">
        <v>663</v>
      </c>
      <c r="B30" s="43" t="s">
        <v>898</v>
      </c>
      <c r="C30" s="250"/>
      <c r="D30" s="250" t="s">
        <v>262</v>
      </c>
      <c r="E30" s="250"/>
      <c r="F30" s="250" t="s">
        <v>262</v>
      </c>
      <c r="G30" s="250"/>
    </row>
    <row r="31" spans="1:7" ht="12.75">
      <c r="A31" s="2" t="s">
        <v>663</v>
      </c>
      <c r="B31" s="43" t="s">
        <v>896</v>
      </c>
      <c r="C31" s="250"/>
      <c r="D31" s="250" t="s">
        <v>262</v>
      </c>
      <c r="E31" s="250"/>
      <c r="F31" s="250" t="s">
        <v>262</v>
      </c>
      <c r="G31" s="250"/>
    </row>
    <row r="32" spans="1:7" ht="40.5" customHeight="1">
      <c r="A32" s="2" t="s">
        <v>663</v>
      </c>
      <c r="B32" s="43" t="s">
        <v>191</v>
      </c>
      <c r="C32" s="250"/>
      <c r="D32" s="250"/>
      <c r="E32" s="250" t="s">
        <v>262</v>
      </c>
      <c r="F32" s="250"/>
      <c r="G32" s="250"/>
    </row>
    <row r="34" spans="1:7" ht="27" customHeight="1">
      <c r="A34" s="2" t="s">
        <v>668</v>
      </c>
      <c r="B34" s="768" t="s">
        <v>666</v>
      </c>
      <c r="C34" s="768"/>
      <c r="D34" s="768"/>
      <c r="E34" s="103">
        <v>2.5</v>
      </c>
      <c r="F34" s="67"/>
      <c r="G34" s="611"/>
    </row>
    <row r="36" spans="1:7" ht="26.25" customHeight="1">
      <c r="A36" s="2" t="s">
        <v>669</v>
      </c>
      <c r="B36" s="768" t="s">
        <v>667</v>
      </c>
      <c r="C36" s="768"/>
      <c r="D36" s="768"/>
      <c r="E36" s="103">
        <v>2.5</v>
      </c>
      <c r="F36" s="67"/>
      <c r="G36" s="611"/>
    </row>
    <row r="38" spans="1:7" ht="12.75">
      <c r="A38" s="2" t="s">
        <v>670</v>
      </c>
      <c r="B38" s="808" t="s">
        <v>192</v>
      </c>
      <c r="C38" s="809"/>
      <c r="D38" s="809"/>
      <c r="E38" s="809"/>
      <c r="F38" s="809"/>
      <c r="G38" s="890"/>
    </row>
    <row r="39" spans="1:7" ht="12.75">
      <c r="A39" s="2"/>
      <c r="B39" s="891"/>
      <c r="C39" s="886"/>
      <c r="D39" s="886"/>
      <c r="E39" s="886"/>
      <c r="F39" s="886"/>
      <c r="G39" s="892"/>
    </row>
    <row r="41" spans="1:7" ht="37.5" customHeight="1">
      <c r="A41" s="2" t="s">
        <v>672</v>
      </c>
      <c r="B41" s="886" t="s">
        <v>671</v>
      </c>
      <c r="C41" s="886"/>
      <c r="D41" s="886"/>
      <c r="E41" s="886"/>
      <c r="F41" s="886"/>
      <c r="G41" s="886"/>
    </row>
    <row r="42" spans="1:7" ht="22.5">
      <c r="A42" s="2" t="s">
        <v>672</v>
      </c>
      <c r="B42" s="614"/>
      <c r="C42" s="159" t="s">
        <v>193</v>
      </c>
      <c r="D42" s="159" t="s">
        <v>194</v>
      </c>
      <c r="E42" s="159" t="s">
        <v>195</v>
      </c>
      <c r="F42" s="159" t="s">
        <v>196</v>
      </c>
      <c r="G42" s="159" t="s">
        <v>197</v>
      </c>
    </row>
    <row r="43" spans="1:7" ht="12.75">
      <c r="A43" s="2" t="s">
        <v>672</v>
      </c>
      <c r="B43" s="11" t="s">
        <v>927</v>
      </c>
      <c r="C43" s="615">
        <v>39753</v>
      </c>
      <c r="D43" s="615" t="s">
        <v>278</v>
      </c>
      <c r="E43" s="615" t="s">
        <v>288</v>
      </c>
      <c r="F43" s="615">
        <v>39569</v>
      </c>
      <c r="G43" s="158"/>
    </row>
    <row r="44" spans="1:7" ht="12.75">
      <c r="A44" s="2" t="s">
        <v>672</v>
      </c>
      <c r="B44" s="11" t="s">
        <v>664</v>
      </c>
      <c r="C44" s="615"/>
      <c r="D44" s="615"/>
      <c r="E44" s="615"/>
      <c r="F44" s="615"/>
      <c r="G44" s="158" t="s">
        <v>262</v>
      </c>
    </row>
    <row r="45" spans="1:7" ht="12.75">
      <c r="A45" s="2" t="s">
        <v>672</v>
      </c>
      <c r="B45" s="11" t="s">
        <v>928</v>
      </c>
      <c r="C45" s="615"/>
      <c r="D45" s="615"/>
      <c r="E45" s="615"/>
      <c r="F45" s="615"/>
      <c r="G45" s="158" t="s">
        <v>262</v>
      </c>
    </row>
    <row r="46" spans="1:7" ht="12.75">
      <c r="A46" s="2" t="s">
        <v>672</v>
      </c>
      <c r="B46" s="11" t="s">
        <v>929</v>
      </c>
      <c r="C46" s="615"/>
      <c r="D46" s="615"/>
      <c r="E46" s="615"/>
      <c r="F46" s="615"/>
      <c r="G46" s="158" t="s">
        <v>262</v>
      </c>
    </row>
    <row r="48" spans="1:7" ht="12.75" customHeight="1">
      <c r="A48" s="2" t="s">
        <v>673</v>
      </c>
      <c r="B48" s="887"/>
      <c r="C48" s="888"/>
      <c r="D48" s="889"/>
      <c r="E48" s="250" t="s">
        <v>199</v>
      </c>
      <c r="F48" s="250" t="s">
        <v>200</v>
      </c>
      <c r="G48" s="604"/>
    </row>
    <row r="49" spans="1:7" ht="26.25" customHeight="1">
      <c r="A49" s="2" t="s">
        <v>673</v>
      </c>
      <c r="B49" s="770" t="s">
        <v>653</v>
      </c>
      <c r="C49" s="818"/>
      <c r="D49" s="771"/>
      <c r="E49" s="250"/>
      <c r="F49" s="250" t="s">
        <v>262</v>
      </c>
      <c r="G49" s="605"/>
    </row>
    <row r="50" spans="2:6" ht="12.75">
      <c r="B50" s="90"/>
      <c r="C50" s="90"/>
      <c r="D50" s="90"/>
      <c r="E50" s="568"/>
      <c r="F50" s="568"/>
    </row>
    <row r="51" spans="1:7" ht="12.75">
      <c r="A51" s="2" t="s">
        <v>674</v>
      </c>
      <c r="B51" s="808" t="s">
        <v>675</v>
      </c>
      <c r="C51" s="809"/>
      <c r="D51" s="809"/>
      <c r="E51" s="809"/>
      <c r="F51" s="809"/>
      <c r="G51" s="890"/>
    </row>
    <row r="52" spans="1:7" ht="12.75">
      <c r="A52" s="2"/>
      <c r="B52" s="891"/>
      <c r="C52" s="886"/>
      <c r="D52" s="886"/>
      <c r="E52" s="886"/>
      <c r="F52" s="886"/>
      <c r="G52" s="892"/>
    </row>
    <row r="54" spans="2:3" ht="15.75">
      <c r="B54" s="893" t="s">
        <v>676</v>
      </c>
      <c r="C54" s="894"/>
    </row>
    <row r="55" spans="1:7" ht="27.75" customHeight="1">
      <c r="A55" s="2" t="s">
        <v>677</v>
      </c>
      <c r="B55" s="768" t="s">
        <v>678</v>
      </c>
      <c r="C55" s="768"/>
      <c r="D55" s="768"/>
      <c r="E55" s="616" t="s">
        <v>303</v>
      </c>
      <c r="G55" s="611"/>
    </row>
    <row r="57" spans="1:6" ht="12.75">
      <c r="A57" s="2" t="s">
        <v>791</v>
      </c>
      <c r="B57" s="887"/>
      <c r="C57" s="888"/>
      <c r="D57" s="889"/>
      <c r="E57" s="250" t="s">
        <v>654</v>
      </c>
      <c r="F57" s="250" t="s">
        <v>679</v>
      </c>
    </row>
    <row r="58" spans="1:6" ht="26.25" customHeight="1">
      <c r="A58" s="2" t="s">
        <v>791</v>
      </c>
      <c r="B58" s="770" t="s">
        <v>790</v>
      </c>
      <c r="C58" s="818"/>
      <c r="D58" s="771"/>
      <c r="E58" s="250" t="s">
        <v>278</v>
      </c>
      <c r="F58" s="250"/>
    </row>
    <row r="60" spans="1:6" ht="12.75">
      <c r="A60" s="2" t="s">
        <v>793</v>
      </c>
      <c r="B60" s="887"/>
      <c r="C60" s="888"/>
      <c r="D60" s="889"/>
      <c r="E60" s="250" t="s">
        <v>654</v>
      </c>
      <c r="F60" s="250" t="s">
        <v>679</v>
      </c>
    </row>
    <row r="61" spans="1:6" ht="27" customHeight="1">
      <c r="A61" s="2" t="s">
        <v>793</v>
      </c>
      <c r="B61" s="770" t="s">
        <v>792</v>
      </c>
      <c r="C61" s="818"/>
      <c r="D61" s="771"/>
      <c r="E61" s="250" t="s">
        <v>278</v>
      </c>
      <c r="F61" s="250"/>
    </row>
    <row r="62" spans="2:7" ht="12.75">
      <c r="B62" s="617"/>
      <c r="C62" s="617"/>
      <c r="D62" s="617"/>
      <c r="E62" s="617"/>
      <c r="F62" s="617"/>
      <c r="G62" s="617"/>
    </row>
    <row r="63" spans="1:7" ht="27.75" customHeight="1">
      <c r="A63" s="2" t="s">
        <v>794</v>
      </c>
      <c r="B63" s="768" t="s">
        <v>655</v>
      </c>
      <c r="C63" s="768"/>
      <c r="D63" s="768"/>
      <c r="E63" s="103"/>
      <c r="F63" s="29"/>
      <c r="G63" s="611"/>
    </row>
    <row r="64" spans="1:7" ht="12.75">
      <c r="A64" s="2"/>
      <c r="B64" s="29"/>
      <c r="C64" s="29"/>
      <c r="D64" s="29"/>
      <c r="E64" s="29"/>
      <c r="F64" s="29"/>
      <c r="G64" s="611"/>
    </row>
    <row r="65" spans="1:7" ht="67.5" customHeight="1">
      <c r="A65" s="2" t="s">
        <v>795</v>
      </c>
      <c r="B65" s="768" t="s">
        <v>796</v>
      </c>
      <c r="C65" s="768"/>
      <c r="D65" s="768"/>
      <c r="E65" s="581" t="s">
        <v>336</v>
      </c>
      <c r="F65" s="210"/>
      <c r="G65" s="611"/>
    </row>
    <row r="66" spans="1:7" ht="12.75">
      <c r="A66" s="2"/>
      <c r="B66" s="29"/>
      <c r="C66" s="29"/>
      <c r="D66" s="29"/>
      <c r="E66" s="29"/>
      <c r="F66" s="29"/>
      <c r="G66" s="611"/>
    </row>
    <row r="67" spans="1:7" ht="12.75">
      <c r="A67" s="2" t="s">
        <v>797</v>
      </c>
      <c r="B67" s="808" t="s">
        <v>656</v>
      </c>
      <c r="C67" s="809"/>
      <c r="D67" s="809"/>
      <c r="E67" s="809"/>
      <c r="F67" s="809"/>
      <c r="G67" s="890"/>
    </row>
    <row r="68" spans="1:7" ht="12.75">
      <c r="A68" s="2"/>
      <c r="B68" s="891"/>
      <c r="C68" s="886"/>
      <c r="D68" s="886"/>
      <c r="E68" s="886"/>
      <c r="F68" s="886"/>
      <c r="G68" s="892"/>
    </row>
  </sheetData>
  <sheetProtection/>
  <mergeCells count="27">
    <mergeCell ref="B38:G39"/>
    <mergeCell ref="B8:G8"/>
    <mergeCell ref="B14:C14"/>
    <mergeCell ref="A1:G1"/>
    <mergeCell ref="B4:D4"/>
    <mergeCell ref="B5:D5"/>
    <mergeCell ref="B6:D6"/>
    <mergeCell ref="B60:D60"/>
    <mergeCell ref="B49:D49"/>
    <mergeCell ref="B51:G52"/>
    <mergeCell ref="B15:D15"/>
    <mergeCell ref="B21:D21"/>
    <mergeCell ref="B22:D22"/>
    <mergeCell ref="B23:D23"/>
    <mergeCell ref="B25:E25"/>
    <mergeCell ref="B34:D34"/>
    <mergeCell ref="B36:D36"/>
    <mergeCell ref="B61:D61"/>
    <mergeCell ref="B41:G41"/>
    <mergeCell ref="B48:D48"/>
    <mergeCell ref="B63:D63"/>
    <mergeCell ref="B65:D65"/>
    <mergeCell ref="B67:G68"/>
    <mergeCell ref="B54:C54"/>
    <mergeCell ref="B55:D55"/>
    <mergeCell ref="B57:D57"/>
    <mergeCell ref="B58:D58"/>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6.xml><?xml version="1.0" encoding="utf-8"?>
<worksheet xmlns="http://schemas.openxmlformats.org/spreadsheetml/2006/main" xmlns:r="http://schemas.openxmlformats.org/officeDocument/2006/relationships">
  <sheetPr codeName="Sheet6">
    <tabColor theme="1"/>
  </sheetPr>
  <dimension ref="A1:C40"/>
  <sheetViews>
    <sheetView zoomScalePageLayoutView="0" workbookViewId="0" topLeftCell="A1">
      <selection activeCell="F3" sqref="F3"/>
    </sheetView>
  </sheetViews>
  <sheetFormatPr defaultColWidth="9.140625" defaultRowHeight="12.75"/>
  <cols>
    <col min="1" max="1" width="4.421875" style="1" customWidth="1"/>
    <col min="2" max="2" width="66.28125" style="0" customWidth="1"/>
    <col min="3" max="3" width="12.7109375" style="0" customWidth="1"/>
  </cols>
  <sheetData>
    <row r="1" spans="1:3" ht="18">
      <c r="A1" s="772" t="s">
        <v>309</v>
      </c>
      <c r="B1" s="772"/>
      <c r="C1" s="772"/>
    </row>
    <row r="2" spans="1:3" ht="28.5" customHeight="1">
      <c r="A2" s="2" t="s">
        <v>434</v>
      </c>
      <c r="B2" s="800" t="s">
        <v>626</v>
      </c>
      <c r="C2" s="897"/>
    </row>
    <row r="3" spans="1:3" ht="12.75">
      <c r="A3" s="2" t="s">
        <v>434</v>
      </c>
      <c r="B3" s="11" t="s">
        <v>627</v>
      </c>
      <c r="C3" s="12"/>
    </row>
    <row r="4" spans="1:3" ht="12.75">
      <c r="A4" s="2" t="s">
        <v>434</v>
      </c>
      <c r="B4" s="618" t="s">
        <v>156</v>
      </c>
      <c r="C4" s="12"/>
    </row>
    <row r="5" spans="1:3" ht="12.75">
      <c r="A5" s="2" t="s">
        <v>434</v>
      </c>
      <c r="B5" s="11" t="s">
        <v>628</v>
      </c>
      <c r="C5" s="12"/>
    </row>
    <row r="6" spans="1:3" ht="12.75">
      <c r="A6" s="2" t="s">
        <v>434</v>
      </c>
      <c r="B6" s="11" t="s">
        <v>629</v>
      </c>
      <c r="C6" s="12" t="s">
        <v>262</v>
      </c>
    </row>
    <row r="7" spans="1:3" ht="12.75">
      <c r="A7" s="2" t="s">
        <v>434</v>
      </c>
      <c r="B7" s="11" t="s">
        <v>630</v>
      </c>
      <c r="C7" s="12" t="s">
        <v>262</v>
      </c>
    </row>
    <row r="8" spans="1:3" ht="12.75">
      <c r="A8" s="2" t="s">
        <v>434</v>
      </c>
      <c r="B8" s="11" t="s">
        <v>631</v>
      </c>
      <c r="C8" s="12"/>
    </row>
    <row r="9" spans="1:3" ht="12.75">
      <c r="A9" s="2" t="s">
        <v>434</v>
      </c>
      <c r="B9" s="11" t="s">
        <v>632</v>
      </c>
      <c r="C9" s="12"/>
    </row>
    <row r="10" spans="1:3" ht="12.75">
      <c r="A10" s="2" t="s">
        <v>434</v>
      </c>
      <c r="B10" s="11" t="s">
        <v>633</v>
      </c>
      <c r="C10" s="12" t="s">
        <v>262</v>
      </c>
    </row>
    <row r="11" spans="1:3" ht="12.75">
      <c r="A11" s="2" t="s">
        <v>434</v>
      </c>
      <c r="B11" s="11" t="s">
        <v>634</v>
      </c>
      <c r="C11" s="12"/>
    </row>
    <row r="12" spans="1:3" ht="12.75">
      <c r="A12" s="2" t="s">
        <v>434</v>
      </c>
      <c r="B12" s="11" t="s">
        <v>635</v>
      </c>
      <c r="C12" s="12" t="s">
        <v>262</v>
      </c>
    </row>
    <row r="13" spans="1:3" ht="12.75">
      <c r="A13" s="2" t="s">
        <v>434</v>
      </c>
      <c r="B13" s="11" t="s">
        <v>636</v>
      </c>
      <c r="C13" s="12" t="s">
        <v>262</v>
      </c>
    </row>
    <row r="14" spans="1:3" ht="12.75">
      <c r="A14" s="2" t="s">
        <v>434</v>
      </c>
      <c r="B14" s="11" t="s">
        <v>637</v>
      </c>
      <c r="C14" s="12" t="s">
        <v>262</v>
      </c>
    </row>
    <row r="15" spans="1:3" ht="12.75">
      <c r="A15" s="2" t="s">
        <v>434</v>
      </c>
      <c r="B15" s="11" t="s">
        <v>638</v>
      </c>
      <c r="C15" s="12" t="s">
        <v>262</v>
      </c>
    </row>
    <row r="16" spans="1:3" ht="12.75">
      <c r="A16" s="2" t="s">
        <v>434</v>
      </c>
      <c r="B16" s="11" t="s">
        <v>639</v>
      </c>
      <c r="C16" s="12" t="s">
        <v>262</v>
      </c>
    </row>
    <row r="17" spans="1:3" ht="12.75">
      <c r="A17" s="2" t="s">
        <v>434</v>
      </c>
      <c r="B17" s="11" t="s">
        <v>640</v>
      </c>
      <c r="C17" s="12" t="s">
        <v>262</v>
      </c>
    </row>
    <row r="18" spans="1:3" ht="12.75">
      <c r="A18" s="2" t="s">
        <v>434</v>
      </c>
      <c r="B18" s="11" t="s">
        <v>641</v>
      </c>
      <c r="C18" s="12" t="s">
        <v>262</v>
      </c>
    </row>
    <row r="19" spans="1:3" ht="12.75">
      <c r="A19" s="2" t="s">
        <v>434</v>
      </c>
      <c r="B19" s="11" t="s">
        <v>642</v>
      </c>
      <c r="C19" s="12"/>
    </row>
    <row r="20" spans="1:3" ht="12.75">
      <c r="A20" s="2" t="s">
        <v>434</v>
      </c>
      <c r="B20" s="13" t="s">
        <v>643</v>
      </c>
      <c r="C20" s="12"/>
    </row>
    <row r="21" spans="1:3" ht="12.75">
      <c r="A21" s="139"/>
      <c r="B21" s="898"/>
      <c r="C21" s="899"/>
    </row>
    <row r="22" spans="1:3" ht="12.75">
      <c r="A22" s="139"/>
      <c r="B22" s="617"/>
      <c r="C22" s="617"/>
    </row>
    <row r="23" spans="1:3" ht="12.75">
      <c r="A23" s="2" t="s">
        <v>435</v>
      </c>
      <c r="B23" s="3" t="s">
        <v>561</v>
      </c>
      <c r="C23" s="145"/>
    </row>
    <row r="24" spans="1:3" ht="12.75">
      <c r="A24" s="139"/>
      <c r="B24" s="145"/>
      <c r="C24" s="145"/>
    </row>
    <row r="25" spans="1:3" ht="24.75" customHeight="1">
      <c r="A25" s="81" t="s">
        <v>436</v>
      </c>
      <c r="B25" s="29" t="s">
        <v>644</v>
      </c>
      <c r="C25" s="29"/>
    </row>
    <row r="26" spans="1:3" ht="12.75">
      <c r="A26" s="81" t="s">
        <v>436</v>
      </c>
      <c r="B26" s="11" t="s">
        <v>645</v>
      </c>
      <c r="C26" s="12" t="s">
        <v>262</v>
      </c>
    </row>
    <row r="27" spans="1:3" ht="12.75">
      <c r="A27" s="81" t="s">
        <v>436</v>
      </c>
      <c r="B27" s="11" t="s">
        <v>646</v>
      </c>
      <c r="C27" s="12"/>
    </row>
    <row r="28" spans="1:3" ht="12.75">
      <c r="A28" s="81" t="s">
        <v>436</v>
      </c>
      <c r="B28" s="11" t="s">
        <v>647</v>
      </c>
      <c r="C28" s="12" t="s">
        <v>262</v>
      </c>
    </row>
    <row r="29" spans="1:3" ht="12.75">
      <c r="A29" s="81" t="s">
        <v>436</v>
      </c>
      <c r="B29" s="11" t="s">
        <v>648</v>
      </c>
      <c r="C29" s="12" t="s">
        <v>262</v>
      </c>
    </row>
    <row r="30" spans="1:3" ht="12.75">
      <c r="A30" s="81" t="s">
        <v>436</v>
      </c>
      <c r="B30" s="11" t="s">
        <v>885</v>
      </c>
      <c r="C30" s="12" t="s">
        <v>262</v>
      </c>
    </row>
    <row r="31" spans="1:3" ht="12.75">
      <c r="A31" s="81" t="s">
        <v>436</v>
      </c>
      <c r="B31" s="11" t="s">
        <v>649</v>
      </c>
      <c r="C31" s="12" t="s">
        <v>262</v>
      </c>
    </row>
    <row r="32" spans="1:3" ht="12.75">
      <c r="A32" s="81" t="s">
        <v>436</v>
      </c>
      <c r="B32" s="11" t="s">
        <v>881</v>
      </c>
      <c r="C32" s="12" t="s">
        <v>262</v>
      </c>
    </row>
    <row r="33" spans="1:3" ht="12.75">
      <c r="A33" s="81" t="s">
        <v>436</v>
      </c>
      <c r="B33" s="11" t="s">
        <v>650</v>
      </c>
      <c r="C33" s="12"/>
    </row>
    <row r="34" spans="1:3" ht="12.75">
      <c r="A34" s="81" t="s">
        <v>436</v>
      </c>
      <c r="B34" s="11" t="s">
        <v>651</v>
      </c>
      <c r="C34" s="12" t="s">
        <v>262</v>
      </c>
    </row>
    <row r="35" spans="1:3" ht="12.75">
      <c r="A35" s="81" t="s">
        <v>436</v>
      </c>
      <c r="B35" s="11" t="s">
        <v>652</v>
      </c>
      <c r="C35" s="12" t="s">
        <v>262</v>
      </c>
    </row>
    <row r="36" spans="1:3" ht="12.75">
      <c r="A36" s="81" t="s">
        <v>436</v>
      </c>
      <c r="B36" s="13" t="s">
        <v>96</v>
      </c>
      <c r="C36" s="12" t="s">
        <v>262</v>
      </c>
    </row>
    <row r="37" spans="1:3" ht="12.75">
      <c r="A37" s="139"/>
      <c r="B37" s="900" t="s">
        <v>310</v>
      </c>
      <c r="C37" s="901"/>
    </row>
    <row r="38" spans="1:3" ht="12.75">
      <c r="A38" s="139"/>
      <c r="B38" s="145"/>
      <c r="C38" s="145"/>
    </row>
    <row r="39" spans="1:3" ht="28.5">
      <c r="A39" s="139"/>
      <c r="B39" s="217" t="s">
        <v>444</v>
      </c>
      <c r="C39" s="145"/>
    </row>
    <row r="40" spans="1:3" ht="12.75">
      <c r="A40" s="139"/>
      <c r="B40" s="145"/>
      <c r="C40" s="145"/>
    </row>
  </sheetData>
  <sheetProtection/>
  <mergeCells count="4">
    <mergeCell ref="A1:C1"/>
    <mergeCell ref="B2:C2"/>
    <mergeCell ref="B21:C21"/>
    <mergeCell ref="B37:C37"/>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7.xml><?xml version="1.0" encoding="utf-8"?>
<worksheet xmlns="http://schemas.openxmlformats.org/spreadsheetml/2006/main" xmlns:r="http://schemas.openxmlformats.org/officeDocument/2006/relationships">
  <sheetPr codeName="Sheet7">
    <tabColor theme="1"/>
  </sheetPr>
  <dimension ref="A1:H56"/>
  <sheetViews>
    <sheetView zoomScalePageLayoutView="0" workbookViewId="0" topLeftCell="A1">
      <selection activeCell="H3" sqref="H3"/>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772" t="s">
        <v>315</v>
      </c>
      <c r="B1" s="772"/>
      <c r="C1" s="772"/>
      <c r="D1" s="772"/>
      <c r="E1" s="773"/>
      <c r="F1" s="773"/>
    </row>
    <row r="2" ht="12.75"/>
    <row r="3" spans="1:6" ht="28.5" customHeight="1">
      <c r="A3" s="2" t="s">
        <v>993</v>
      </c>
      <c r="B3" s="914" t="s">
        <v>838</v>
      </c>
      <c r="C3" s="914"/>
      <c r="D3" s="914"/>
      <c r="E3" s="915"/>
      <c r="F3" s="915"/>
    </row>
    <row r="4" spans="1:6" ht="37.5" customHeight="1">
      <c r="A4" s="2" t="s">
        <v>993</v>
      </c>
      <c r="B4" s="871"/>
      <c r="C4" s="864"/>
      <c r="D4" s="864"/>
      <c r="E4" s="110" t="s">
        <v>1144</v>
      </c>
      <c r="F4" s="105" t="s">
        <v>113</v>
      </c>
    </row>
    <row r="5" spans="1:6" ht="39.75" customHeight="1">
      <c r="A5" s="2" t="s">
        <v>993</v>
      </c>
      <c r="B5" s="835" t="s">
        <v>157</v>
      </c>
      <c r="C5" s="882"/>
      <c r="D5" s="882"/>
      <c r="E5" s="636">
        <v>0.24</v>
      </c>
      <c r="F5" s="622">
        <v>0.25</v>
      </c>
    </row>
    <row r="6" spans="1:6" ht="12.75">
      <c r="A6" s="2" t="s">
        <v>993</v>
      </c>
      <c r="B6" s="783" t="s">
        <v>798</v>
      </c>
      <c r="C6" s="864"/>
      <c r="D6" s="864"/>
      <c r="E6" s="544">
        <v>0</v>
      </c>
      <c r="F6" s="622">
        <v>0</v>
      </c>
    </row>
    <row r="7" spans="1:6" ht="12.75">
      <c r="A7" s="2" t="s">
        <v>993</v>
      </c>
      <c r="B7" s="783" t="s">
        <v>799</v>
      </c>
      <c r="C7" s="864"/>
      <c r="D7" s="864"/>
      <c r="E7" s="544">
        <v>0</v>
      </c>
      <c r="F7" s="622">
        <v>0</v>
      </c>
    </row>
    <row r="8" spans="1:8" ht="24.75" customHeight="1">
      <c r="A8" s="167" t="s">
        <v>993</v>
      </c>
      <c r="B8" s="783" t="s">
        <v>800</v>
      </c>
      <c r="C8" s="864"/>
      <c r="D8" s="864"/>
      <c r="E8" s="544">
        <v>0.95</v>
      </c>
      <c r="F8" s="622">
        <v>0.72</v>
      </c>
      <c r="G8" s="497">
        <v>627</v>
      </c>
      <c r="H8" s="497">
        <v>1939</v>
      </c>
    </row>
    <row r="9" spans="1:7" ht="12.75">
      <c r="A9" s="167" t="s">
        <v>993</v>
      </c>
      <c r="B9" s="783" t="s">
        <v>801</v>
      </c>
      <c r="C9" s="864"/>
      <c r="D9" s="864"/>
      <c r="E9" s="544">
        <v>0.05</v>
      </c>
      <c r="F9" s="622">
        <v>0.28</v>
      </c>
      <c r="G9" s="497"/>
    </row>
    <row r="10" spans="1:6" ht="12.75">
      <c r="A10" s="2" t="s">
        <v>993</v>
      </c>
      <c r="B10" s="783" t="s">
        <v>802</v>
      </c>
      <c r="C10" s="864"/>
      <c r="D10" s="864"/>
      <c r="E10" s="588">
        <v>0.005</v>
      </c>
      <c r="F10" s="590">
        <v>0.02</v>
      </c>
    </row>
    <row r="11" spans="1:6" ht="12.75">
      <c r="A11" s="2" t="s">
        <v>993</v>
      </c>
      <c r="B11" s="783" t="s">
        <v>803</v>
      </c>
      <c r="C11" s="864"/>
      <c r="D11" s="864"/>
      <c r="E11" s="637">
        <v>18</v>
      </c>
      <c r="F11" s="637">
        <v>20</v>
      </c>
    </row>
    <row r="12" spans="1:6" ht="12.75">
      <c r="A12" s="2" t="s">
        <v>993</v>
      </c>
      <c r="B12" s="783" t="s">
        <v>804</v>
      </c>
      <c r="C12" s="864"/>
      <c r="D12" s="864"/>
      <c r="E12" s="637">
        <v>18</v>
      </c>
      <c r="F12" s="637">
        <v>20</v>
      </c>
    </row>
    <row r="14" spans="1:6" ht="12.75">
      <c r="A14" s="2" t="s">
        <v>992</v>
      </c>
      <c r="B14" s="902" t="s">
        <v>1145</v>
      </c>
      <c r="C14" s="774"/>
      <c r="D14" s="774"/>
      <c r="E14" s="903"/>
      <c r="F14" s="903"/>
    </row>
    <row r="15" spans="1:7" ht="12.75">
      <c r="A15" s="2" t="s">
        <v>992</v>
      </c>
      <c r="B15" s="618" t="s">
        <v>1140</v>
      </c>
      <c r="C15" s="158" t="s">
        <v>262</v>
      </c>
      <c r="D15" s="67"/>
      <c r="E15" s="541"/>
      <c r="F15" s="541"/>
      <c r="G15" s="145"/>
    </row>
    <row r="16" spans="1:7" ht="12.75">
      <c r="A16" s="2" t="s">
        <v>992</v>
      </c>
      <c r="B16" s="43" t="s">
        <v>805</v>
      </c>
      <c r="C16" s="158" t="s">
        <v>262</v>
      </c>
      <c r="D16" s="145"/>
      <c r="E16" s="145"/>
      <c r="F16" s="145"/>
      <c r="G16" s="145"/>
    </row>
    <row r="17" spans="1:7" ht="12.75">
      <c r="A17" s="2" t="s">
        <v>992</v>
      </c>
      <c r="B17" s="43" t="s">
        <v>806</v>
      </c>
      <c r="C17" s="158" t="s">
        <v>262</v>
      </c>
      <c r="D17" s="145"/>
      <c r="E17" s="145"/>
      <c r="F17" s="145"/>
      <c r="G17" s="145"/>
    </row>
    <row r="18" spans="1:7" ht="12.75">
      <c r="A18" s="2" t="s">
        <v>992</v>
      </c>
      <c r="B18" s="43" t="s">
        <v>964</v>
      </c>
      <c r="C18" s="158" t="s">
        <v>262</v>
      </c>
      <c r="D18" s="145"/>
      <c r="E18" s="145"/>
      <c r="F18" s="145"/>
      <c r="G18" s="145"/>
    </row>
    <row r="19" spans="1:7" ht="12.75">
      <c r="A19" s="2" t="s">
        <v>992</v>
      </c>
      <c r="B19" s="43" t="s">
        <v>965</v>
      </c>
      <c r="C19" s="158" t="s">
        <v>262</v>
      </c>
      <c r="D19" s="145"/>
      <c r="E19" s="145"/>
      <c r="F19" s="145"/>
      <c r="G19" s="145"/>
    </row>
    <row r="20" spans="1:7" ht="25.5">
      <c r="A20" s="2" t="s">
        <v>992</v>
      </c>
      <c r="B20" s="619" t="s">
        <v>1141</v>
      </c>
      <c r="C20" s="158" t="s">
        <v>262</v>
      </c>
      <c r="D20" s="145"/>
      <c r="E20" s="145"/>
      <c r="F20" s="145"/>
      <c r="G20" s="145"/>
    </row>
    <row r="21" spans="1:7" ht="12.75">
      <c r="A21" s="2" t="s">
        <v>992</v>
      </c>
      <c r="B21" s="43" t="s">
        <v>966</v>
      </c>
      <c r="C21" s="158" t="s">
        <v>262</v>
      </c>
      <c r="D21" s="145"/>
      <c r="E21" s="145"/>
      <c r="F21" s="145"/>
      <c r="G21" s="145"/>
    </row>
    <row r="22" spans="1:7" ht="12.75">
      <c r="A22" s="2" t="s">
        <v>992</v>
      </c>
      <c r="B22" s="43" t="s">
        <v>967</v>
      </c>
      <c r="C22" s="158" t="s">
        <v>262</v>
      </c>
      <c r="D22" s="145"/>
      <c r="E22" s="145"/>
      <c r="F22" s="145"/>
      <c r="G22" s="145"/>
    </row>
    <row r="23" spans="1:7" ht="12.75">
      <c r="A23" s="2" t="s">
        <v>992</v>
      </c>
      <c r="B23" s="43" t="s">
        <v>968</v>
      </c>
      <c r="C23" s="158"/>
      <c r="D23" s="145"/>
      <c r="E23" s="145"/>
      <c r="F23" s="145"/>
      <c r="G23" s="145"/>
    </row>
    <row r="24" spans="1:7" ht="12.75">
      <c r="A24" s="2" t="s">
        <v>992</v>
      </c>
      <c r="B24" s="543" t="s">
        <v>1142</v>
      </c>
      <c r="C24" s="158"/>
      <c r="D24" s="145"/>
      <c r="E24" s="145"/>
      <c r="F24" s="145"/>
      <c r="G24" s="145"/>
    </row>
    <row r="25" spans="1:7" ht="12.75">
      <c r="A25" s="2" t="s">
        <v>992</v>
      </c>
      <c r="B25" s="43" t="s">
        <v>969</v>
      </c>
      <c r="C25" s="158" t="s">
        <v>262</v>
      </c>
      <c r="D25" s="145"/>
      <c r="E25" s="145"/>
      <c r="F25" s="145"/>
      <c r="G25" s="145"/>
    </row>
    <row r="26" spans="1:7" ht="12.75">
      <c r="A26" s="2" t="s">
        <v>992</v>
      </c>
      <c r="B26" s="43" t="s">
        <v>970</v>
      </c>
      <c r="C26" s="158" t="s">
        <v>262</v>
      </c>
      <c r="D26" s="145"/>
      <c r="E26" s="145"/>
      <c r="F26" s="145"/>
      <c r="G26" s="145"/>
    </row>
    <row r="27" spans="1:7" ht="12.75">
      <c r="A27" s="2" t="s">
        <v>992</v>
      </c>
      <c r="B27" s="43" t="s">
        <v>971</v>
      </c>
      <c r="C27" s="158"/>
      <c r="D27" s="145"/>
      <c r="E27" s="145"/>
      <c r="F27" s="145"/>
      <c r="G27" s="145"/>
    </row>
    <row r="28" spans="1:7" ht="12.75">
      <c r="A28" s="2" t="s">
        <v>992</v>
      </c>
      <c r="B28" s="43" t="s">
        <v>972</v>
      </c>
      <c r="C28" s="158"/>
      <c r="D28" s="145"/>
      <c r="E28" s="145"/>
      <c r="F28" s="145"/>
      <c r="G28" s="145"/>
    </row>
    <row r="29" spans="1:7" ht="12.75">
      <c r="A29" s="2" t="s">
        <v>992</v>
      </c>
      <c r="B29" s="43" t="s">
        <v>973</v>
      </c>
      <c r="C29" s="158" t="s">
        <v>262</v>
      </c>
      <c r="D29" s="145"/>
      <c r="E29" s="145"/>
      <c r="F29" s="145"/>
      <c r="G29" s="145"/>
    </row>
    <row r="30" spans="1:7" ht="12.75">
      <c r="A30" s="2" t="s">
        <v>992</v>
      </c>
      <c r="B30" s="43" t="s">
        <v>974</v>
      </c>
      <c r="C30" s="158" t="s">
        <v>262</v>
      </c>
      <c r="D30" s="145"/>
      <c r="E30" s="145"/>
      <c r="F30" s="145"/>
      <c r="G30" s="145"/>
    </row>
    <row r="31" spans="1:7" ht="12.75">
      <c r="A31" s="2" t="s">
        <v>992</v>
      </c>
      <c r="B31" s="43" t="s">
        <v>975</v>
      </c>
      <c r="C31" s="158" t="s">
        <v>262</v>
      </c>
      <c r="D31" s="145"/>
      <c r="E31" s="145"/>
      <c r="F31" s="145"/>
      <c r="G31" s="145"/>
    </row>
    <row r="32" spans="1:7" ht="12.75">
      <c r="A32" s="2" t="s">
        <v>992</v>
      </c>
      <c r="B32" s="43" t="s">
        <v>976</v>
      </c>
      <c r="C32" s="158" t="s">
        <v>262</v>
      </c>
      <c r="D32" s="145"/>
      <c r="E32" s="145"/>
      <c r="F32" s="145"/>
      <c r="G32" s="145"/>
    </row>
    <row r="33" spans="1:7" ht="12.75">
      <c r="A33" s="2" t="s">
        <v>992</v>
      </c>
      <c r="B33" s="43" t="s">
        <v>977</v>
      </c>
      <c r="C33" s="158" t="s">
        <v>262</v>
      </c>
      <c r="D33" s="145"/>
      <c r="E33" s="145"/>
      <c r="F33" s="145"/>
      <c r="G33" s="145"/>
    </row>
    <row r="34" spans="1:7" ht="12.75">
      <c r="A34" s="2" t="s">
        <v>992</v>
      </c>
      <c r="B34" s="43" t="s">
        <v>978</v>
      </c>
      <c r="C34" s="158"/>
      <c r="D34" s="145"/>
      <c r="E34" s="145"/>
      <c r="F34" s="145"/>
      <c r="G34" s="145"/>
    </row>
    <row r="35" spans="1:7" ht="12.75">
      <c r="A35" s="2" t="s">
        <v>992</v>
      </c>
      <c r="B35" s="43" t="s">
        <v>979</v>
      </c>
      <c r="C35" s="158"/>
      <c r="D35" s="145"/>
      <c r="E35" s="145"/>
      <c r="F35" s="145"/>
      <c r="G35" s="145"/>
    </row>
    <row r="36" spans="2:7" ht="12.75">
      <c r="B36" s="145"/>
      <c r="C36" s="145"/>
      <c r="D36" s="145"/>
      <c r="E36" s="145"/>
      <c r="F36" s="145"/>
      <c r="G36" s="145"/>
    </row>
    <row r="37" spans="1:7" ht="12.75">
      <c r="A37" s="2" t="s">
        <v>991</v>
      </c>
      <c r="B37" s="904" t="s">
        <v>562</v>
      </c>
      <c r="C37" s="886"/>
      <c r="D37" s="886"/>
      <c r="E37" s="905"/>
      <c r="F37" s="906"/>
      <c r="G37" s="145"/>
    </row>
    <row r="38" spans="1:8" s="106" customFormat="1" ht="25.5">
      <c r="A38" s="2" t="s">
        <v>991</v>
      </c>
      <c r="B38" s="107"/>
      <c r="C38" s="913" t="s">
        <v>1149</v>
      </c>
      <c r="D38" s="913"/>
      <c r="E38" s="104" t="s">
        <v>1151</v>
      </c>
      <c r="F38" s="909" t="s">
        <v>1150</v>
      </c>
      <c r="G38" s="910"/>
      <c r="H38" s="109"/>
    </row>
    <row r="39" spans="1:8" ht="12.75">
      <c r="A39" s="2" t="s">
        <v>991</v>
      </c>
      <c r="B39" s="11" t="s">
        <v>1146</v>
      </c>
      <c r="C39" s="911"/>
      <c r="D39" s="912"/>
      <c r="E39" s="158" t="s">
        <v>262</v>
      </c>
      <c r="F39" s="770" t="s">
        <v>316</v>
      </c>
      <c r="G39" s="771"/>
      <c r="H39" s="50"/>
    </row>
    <row r="40" spans="1:8" ht="12.75">
      <c r="A40" s="2" t="s">
        <v>991</v>
      </c>
      <c r="B40" s="11" t="s">
        <v>1147</v>
      </c>
      <c r="C40" s="911"/>
      <c r="D40" s="912"/>
      <c r="E40" s="158"/>
      <c r="F40" s="770"/>
      <c r="G40" s="771"/>
      <c r="H40" s="50"/>
    </row>
    <row r="41" spans="1:8" ht="12.75">
      <c r="A41" s="2" t="s">
        <v>991</v>
      </c>
      <c r="B41" s="11" t="s">
        <v>1148</v>
      </c>
      <c r="C41" s="911"/>
      <c r="D41" s="912"/>
      <c r="E41" s="158" t="s">
        <v>262</v>
      </c>
      <c r="F41" s="770" t="s">
        <v>317</v>
      </c>
      <c r="G41" s="771"/>
      <c r="H41" s="50"/>
    </row>
    <row r="42" spans="2:7" ht="12.75">
      <c r="B42" s="145"/>
      <c r="C42" s="145"/>
      <c r="D42" s="145"/>
      <c r="E42" s="145"/>
      <c r="F42" s="145"/>
      <c r="G42" s="145"/>
    </row>
    <row r="43" spans="1:7" ht="26.25" customHeight="1">
      <c r="A43" s="2" t="s">
        <v>990</v>
      </c>
      <c r="B43" s="902" t="s">
        <v>349</v>
      </c>
      <c r="C43" s="838"/>
      <c r="D43" s="838"/>
      <c r="E43" s="838"/>
      <c r="F43" s="838"/>
      <c r="G43" s="145"/>
    </row>
    <row r="44" spans="1:7" ht="12.75">
      <c r="A44" s="2" t="s">
        <v>990</v>
      </c>
      <c r="B44" s="43" t="s">
        <v>980</v>
      </c>
      <c r="C44" s="158" t="s">
        <v>262</v>
      </c>
      <c r="D44" s="145"/>
      <c r="E44" s="145"/>
      <c r="F44" s="145"/>
      <c r="G44" s="145"/>
    </row>
    <row r="45" spans="1:7" ht="12.75">
      <c r="A45" s="2" t="s">
        <v>990</v>
      </c>
      <c r="B45" s="43" t="s">
        <v>981</v>
      </c>
      <c r="C45" s="158"/>
      <c r="D45" s="145"/>
      <c r="E45" s="145"/>
      <c r="F45" s="145"/>
      <c r="G45" s="145"/>
    </row>
    <row r="46" spans="1:7" ht="12.75">
      <c r="A46" s="2" t="s">
        <v>990</v>
      </c>
      <c r="B46" s="43" t="s">
        <v>982</v>
      </c>
      <c r="C46" s="158"/>
      <c r="D46" s="145"/>
      <c r="E46" s="145"/>
      <c r="F46" s="145"/>
      <c r="G46" s="145"/>
    </row>
    <row r="47" spans="1:7" ht="25.5">
      <c r="A47" s="2" t="s">
        <v>990</v>
      </c>
      <c r="B47" s="43" t="s">
        <v>983</v>
      </c>
      <c r="C47" s="158"/>
      <c r="D47" s="145"/>
      <c r="E47" s="145"/>
      <c r="F47" s="145"/>
      <c r="G47" s="145"/>
    </row>
    <row r="48" spans="1:7" ht="12.75">
      <c r="A48" s="2" t="s">
        <v>990</v>
      </c>
      <c r="B48" s="43" t="s">
        <v>984</v>
      </c>
      <c r="C48" s="158" t="s">
        <v>262</v>
      </c>
      <c r="D48" s="145"/>
      <c r="E48" s="145"/>
      <c r="F48" s="145"/>
      <c r="G48" s="145"/>
    </row>
    <row r="49" spans="1:7" ht="27.75" customHeight="1">
      <c r="A49" s="2" t="s">
        <v>990</v>
      </c>
      <c r="B49" s="43" t="s">
        <v>985</v>
      </c>
      <c r="C49" s="158" t="s">
        <v>262</v>
      </c>
      <c r="D49" s="145"/>
      <c r="E49" s="145"/>
      <c r="F49" s="145"/>
      <c r="G49" s="145"/>
    </row>
    <row r="50" spans="1:7" ht="24.75" customHeight="1">
      <c r="A50" s="2" t="s">
        <v>990</v>
      </c>
      <c r="B50" s="43" t="s">
        <v>986</v>
      </c>
      <c r="C50" s="158"/>
      <c r="D50" s="145"/>
      <c r="E50" s="145"/>
      <c r="F50" s="145"/>
      <c r="G50" s="145"/>
    </row>
    <row r="51" spans="1:7" ht="12.75">
      <c r="A51" s="2" t="s">
        <v>990</v>
      </c>
      <c r="B51" s="43" t="s">
        <v>987</v>
      </c>
      <c r="C51" s="158"/>
      <c r="D51" s="145"/>
      <c r="E51" s="145"/>
      <c r="F51" s="145"/>
      <c r="G51" s="145"/>
    </row>
    <row r="52" spans="1:7" ht="12.75">
      <c r="A52" s="2" t="s">
        <v>990</v>
      </c>
      <c r="B52" s="43" t="s">
        <v>988</v>
      </c>
      <c r="C52" s="158"/>
      <c r="D52" s="145"/>
      <c r="E52" s="145"/>
      <c r="F52" s="145"/>
      <c r="G52" s="145"/>
    </row>
    <row r="53" spans="1:7" ht="12.75">
      <c r="A53" s="2" t="s">
        <v>990</v>
      </c>
      <c r="B53" s="620" t="s">
        <v>11</v>
      </c>
      <c r="C53" s="158"/>
      <c r="D53" s="145"/>
      <c r="E53" s="145"/>
      <c r="F53" s="145"/>
      <c r="G53" s="145"/>
    </row>
    <row r="54" spans="1:7" ht="12.75">
      <c r="A54" s="2" t="s">
        <v>990</v>
      </c>
      <c r="B54" s="621" t="s">
        <v>12</v>
      </c>
      <c r="C54" s="158"/>
      <c r="D54" s="145"/>
      <c r="E54" s="145"/>
      <c r="F54" s="145"/>
      <c r="G54" s="145"/>
    </row>
    <row r="55" spans="1:7" ht="15.75" customHeight="1">
      <c r="A55" s="2" t="s">
        <v>990</v>
      </c>
      <c r="B55" s="542" t="s">
        <v>989</v>
      </c>
      <c r="C55" s="158"/>
      <c r="D55" s="611"/>
      <c r="E55" s="145"/>
      <c r="F55" s="145"/>
      <c r="G55" s="145"/>
    </row>
    <row r="56" spans="1:7" ht="12.75">
      <c r="A56" s="2"/>
      <c r="B56" s="907"/>
      <c r="C56" s="908"/>
      <c r="D56" s="145"/>
      <c r="E56" s="145"/>
      <c r="F56" s="145"/>
      <c r="G56" s="145"/>
    </row>
  </sheetData>
  <sheetProtection/>
  <mergeCells count="23">
    <mergeCell ref="B6:D6"/>
    <mergeCell ref="B7:D7"/>
    <mergeCell ref="A1:F1"/>
    <mergeCell ref="B3:F3"/>
    <mergeCell ref="B4:D4"/>
    <mergeCell ref="B5:D5"/>
    <mergeCell ref="F41:G41"/>
    <mergeCell ref="C38:D38"/>
    <mergeCell ref="B43:F43"/>
    <mergeCell ref="C40:D40"/>
    <mergeCell ref="F40:G40"/>
    <mergeCell ref="B8:D8"/>
    <mergeCell ref="B9:D9"/>
    <mergeCell ref="B10:D10"/>
    <mergeCell ref="B11:D11"/>
    <mergeCell ref="B12:D12"/>
    <mergeCell ref="B14:F14"/>
    <mergeCell ref="B37:F37"/>
    <mergeCell ref="B56:C56"/>
    <mergeCell ref="F38:G38"/>
    <mergeCell ref="C39:D39"/>
    <mergeCell ref="F39:G39"/>
    <mergeCell ref="C41:D41"/>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8.xml><?xml version="1.0" encoding="utf-8"?>
<worksheet xmlns="http://schemas.openxmlformats.org/spreadsheetml/2006/main" xmlns:r="http://schemas.openxmlformats.org/officeDocument/2006/relationships">
  <sheetPr codeName="Sheet8">
    <tabColor theme="1"/>
  </sheetPr>
  <dimension ref="A1:E52"/>
  <sheetViews>
    <sheetView zoomScalePageLayoutView="0" workbookViewId="0" topLeftCell="A1">
      <selection activeCell="G4" sqref="G4"/>
    </sheetView>
  </sheetViews>
  <sheetFormatPr defaultColWidth="9.140625" defaultRowHeight="12.75"/>
  <cols>
    <col min="1" max="1" width="3.8515625" style="1" customWidth="1"/>
    <col min="2" max="2" width="29.28125" style="0" customWidth="1"/>
    <col min="3" max="5" width="18.7109375" style="0" customWidth="1"/>
  </cols>
  <sheetData>
    <row r="1" spans="1:5" ht="18">
      <c r="A1" s="772" t="s">
        <v>341</v>
      </c>
      <c r="B1" s="772"/>
      <c r="C1" s="772"/>
      <c r="D1" s="772"/>
      <c r="E1" s="772"/>
    </row>
    <row r="2" ht="12.75"/>
    <row r="3" spans="2:5" ht="27.75" customHeight="1">
      <c r="B3" s="902" t="s">
        <v>13</v>
      </c>
      <c r="C3" s="902"/>
      <c r="D3" s="902"/>
      <c r="E3" s="902"/>
    </row>
    <row r="4" spans="1:5" s="145" customFormat="1" ht="12.75">
      <c r="A4" s="139"/>
      <c r="B4" s="67"/>
      <c r="C4" s="67"/>
      <c r="D4" s="67"/>
      <c r="E4" s="67"/>
    </row>
    <row r="5" spans="1:5" s="145" customFormat="1" ht="38.25" customHeight="1">
      <c r="A5" s="623" t="s">
        <v>319</v>
      </c>
      <c r="B5" s="929" t="s">
        <v>14</v>
      </c>
      <c r="C5" s="838"/>
      <c r="D5" s="838"/>
      <c r="E5" s="838"/>
    </row>
    <row r="6" spans="1:5" s="145" customFormat="1" ht="12.75">
      <c r="A6" s="139"/>
      <c r="B6" s="138"/>
      <c r="C6" s="67"/>
      <c r="D6" s="90"/>
      <c r="E6" s="150"/>
    </row>
    <row r="7" spans="1:5" ht="12.75">
      <c r="A7" s="2"/>
      <c r="B7" s="2"/>
      <c r="C7" s="2"/>
      <c r="D7" s="2"/>
      <c r="E7" s="2"/>
    </row>
    <row r="8" spans="1:5" s="283" customFormat="1" ht="117" customHeight="1">
      <c r="A8" s="286" t="s">
        <v>363</v>
      </c>
      <c r="B8" s="930" t="s">
        <v>320</v>
      </c>
      <c r="C8" s="931"/>
      <c r="D8" s="931"/>
      <c r="E8" s="931"/>
    </row>
    <row r="9" spans="1:5" s="283" customFormat="1" ht="12.75">
      <c r="A9" s="286"/>
      <c r="C9" s="450"/>
      <c r="D9" s="286"/>
      <c r="E9" s="286"/>
    </row>
    <row r="10" spans="1:4" s="283" customFormat="1" ht="12.75">
      <c r="A10" s="286" t="s">
        <v>363</v>
      </c>
      <c r="B10" s="501"/>
      <c r="C10" s="430" t="s">
        <v>350</v>
      </c>
      <c r="D10" s="430" t="s">
        <v>113</v>
      </c>
    </row>
    <row r="11" spans="1:4" s="283" customFormat="1" ht="25.5">
      <c r="A11" s="286" t="s">
        <v>363</v>
      </c>
      <c r="B11" s="341" t="s">
        <v>165</v>
      </c>
      <c r="C11" s="502"/>
      <c r="D11" s="502"/>
    </row>
    <row r="12" spans="1:4" s="283" customFormat="1" ht="38.25">
      <c r="A12" s="286" t="s">
        <v>363</v>
      </c>
      <c r="B12" s="341" t="s">
        <v>166</v>
      </c>
      <c r="C12" s="502"/>
      <c r="D12" s="502"/>
    </row>
    <row r="13" spans="1:4" s="283" customFormat="1" ht="25.5">
      <c r="A13" s="286" t="s">
        <v>363</v>
      </c>
      <c r="B13" s="341" t="s">
        <v>167</v>
      </c>
      <c r="C13" s="502"/>
      <c r="D13" s="502"/>
    </row>
    <row r="14" spans="1:4" s="283" customFormat="1" ht="25.5">
      <c r="A14" s="286" t="s">
        <v>363</v>
      </c>
      <c r="B14" s="341" t="s">
        <v>168</v>
      </c>
      <c r="C14" s="502"/>
      <c r="D14" s="502"/>
    </row>
    <row r="15" spans="1:4" s="283" customFormat="1" ht="25.5">
      <c r="A15" s="286" t="s">
        <v>363</v>
      </c>
      <c r="B15" s="341" t="s">
        <v>169</v>
      </c>
      <c r="C15" s="502"/>
      <c r="D15" s="502"/>
    </row>
    <row r="16" spans="1:4" s="283" customFormat="1" ht="12.75">
      <c r="A16" s="286"/>
      <c r="B16" s="503"/>
      <c r="C16" s="504"/>
      <c r="D16" s="505"/>
    </row>
    <row r="17" spans="1:4" s="283" customFormat="1" ht="12.75">
      <c r="A17" s="286" t="s">
        <v>363</v>
      </c>
      <c r="B17" s="341" t="s">
        <v>931</v>
      </c>
      <c r="C17" s="502"/>
      <c r="D17" s="502"/>
    </row>
    <row r="18" spans="1:4" s="283" customFormat="1" ht="12.75">
      <c r="A18" s="286"/>
      <c r="B18" s="503"/>
      <c r="C18" s="504"/>
      <c r="D18" s="505"/>
    </row>
    <row r="19" spans="1:4" s="283" customFormat="1" ht="25.5">
      <c r="A19" s="286" t="s">
        <v>363</v>
      </c>
      <c r="B19" s="341" t="s">
        <v>932</v>
      </c>
      <c r="C19" s="502"/>
      <c r="D19" s="502"/>
    </row>
    <row r="20" spans="1:4" s="283" customFormat="1" ht="25.5">
      <c r="A20" s="286" t="s">
        <v>363</v>
      </c>
      <c r="B20" s="341" t="s">
        <v>933</v>
      </c>
      <c r="C20" s="502"/>
      <c r="D20" s="502"/>
    </row>
    <row r="21" spans="1:4" s="283" customFormat="1" ht="25.5">
      <c r="A21" s="286" t="s">
        <v>363</v>
      </c>
      <c r="B21" s="341" t="s">
        <v>934</v>
      </c>
      <c r="C21" s="502"/>
      <c r="D21" s="502"/>
    </row>
    <row r="22" s="283" customFormat="1" ht="12.75">
      <c r="A22" s="281"/>
    </row>
    <row r="23" spans="1:4" s="283" customFormat="1" ht="38.25" customHeight="1">
      <c r="A23" s="286" t="s">
        <v>363</v>
      </c>
      <c r="B23" s="927" t="s">
        <v>935</v>
      </c>
      <c r="C23" s="928"/>
      <c r="D23" s="506"/>
    </row>
    <row r="24" spans="1:4" s="283" customFormat="1" ht="12.75">
      <c r="A24" s="286"/>
      <c r="B24" s="289"/>
      <c r="C24" s="289"/>
      <c r="D24" s="507"/>
    </row>
    <row r="25" spans="1:5" s="283" customFormat="1" ht="12.75">
      <c r="A25" s="286" t="s">
        <v>363</v>
      </c>
      <c r="B25" s="921" t="s">
        <v>936</v>
      </c>
      <c r="C25" s="922"/>
      <c r="D25" s="922"/>
      <c r="E25" s="923"/>
    </row>
    <row r="26" spans="1:5" s="283" customFormat="1" ht="12.75">
      <c r="A26" s="286"/>
      <c r="B26" s="924"/>
      <c r="C26" s="916"/>
      <c r="D26" s="916"/>
      <c r="E26" s="925"/>
    </row>
    <row r="27" s="283" customFormat="1" ht="12.75">
      <c r="A27" s="281"/>
    </row>
    <row r="28" spans="1:5" s="283" customFormat="1" ht="12.75">
      <c r="A28" s="286" t="s">
        <v>937</v>
      </c>
      <c r="B28" s="918"/>
      <c r="C28" s="919"/>
      <c r="D28" s="346" t="s">
        <v>352</v>
      </c>
      <c r="E28" s="346" t="s">
        <v>353</v>
      </c>
    </row>
    <row r="29" spans="1:5" s="283" customFormat="1" ht="25.5" customHeight="1">
      <c r="A29" s="286" t="s">
        <v>937</v>
      </c>
      <c r="B29" s="920" t="s">
        <v>351</v>
      </c>
      <c r="C29" s="920"/>
      <c r="D29" s="508"/>
      <c r="E29" s="508"/>
    </row>
    <row r="30" s="283" customFormat="1" ht="12.75">
      <c r="A30" s="281"/>
    </row>
    <row r="31" spans="1:5" s="283" customFormat="1" ht="12.75">
      <c r="A31" s="286" t="s">
        <v>938</v>
      </c>
      <c r="B31" s="918"/>
      <c r="C31" s="919"/>
      <c r="D31" s="346" t="s">
        <v>199</v>
      </c>
      <c r="E31" s="346" t="s">
        <v>200</v>
      </c>
    </row>
    <row r="32" spans="1:5" s="283" customFormat="1" ht="27.75" customHeight="1">
      <c r="A32" s="286" t="s">
        <v>938</v>
      </c>
      <c r="B32" s="920" t="s">
        <v>941</v>
      </c>
      <c r="C32" s="920"/>
      <c r="D32" s="455"/>
      <c r="E32" s="455"/>
    </row>
    <row r="33" s="283" customFormat="1" ht="12.75">
      <c r="A33" s="281"/>
    </row>
    <row r="34" spans="1:5" s="283" customFormat="1" ht="12.75">
      <c r="A34" s="286" t="s">
        <v>939</v>
      </c>
      <c r="B34" s="921" t="s">
        <v>942</v>
      </c>
      <c r="C34" s="922"/>
      <c r="D34" s="922"/>
      <c r="E34" s="923"/>
    </row>
    <row r="35" spans="1:5" s="283" customFormat="1" ht="12.75">
      <c r="A35" s="286"/>
      <c r="B35" s="924"/>
      <c r="C35" s="916"/>
      <c r="D35" s="916"/>
      <c r="E35" s="925"/>
    </row>
    <row r="36" spans="1:5" s="283" customFormat="1" ht="12.75">
      <c r="A36" s="281"/>
      <c r="B36" s="926"/>
      <c r="C36" s="926"/>
      <c r="D36" s="926"/>
      <c r="E36" s="926"/>
    </row>
    <row r="37" spans="1:5" s="283" customFormat="1" ht="12.75">
      <c r="A37" s="286" t="s">
        <v>940</v>
      </c>
      <c r="B37" s="916" t="s">
        <v>354</v>
      </c>
      <c r="C37" s="916"/>
      <c r="D37" s="916"/>
      <c r="E37" s="916"/>
    </row>
    <row r="38" spans="1:5" s="283" customFormat="1" ht="25.5">
      <c r="A38" s="286" t="s">
        <v>940</v>
      </c>
      <c r="B38" s="501"/>
      <c r="C38" s="382" t="s">
        <v>355</v>
      </c>
      <c r="D38" s="382" t="s">
        <v>356</v>
      </c>
      <c r="E38" s="382" t="s">
        <v>357</v>
      </c>
    </row>
    <row r="39" spans="1:5" s="283" customFormat="1" ht="12.75">
      <c r="A39" s="286" t="s">
        <v>940</v>
      </c>
      <c r="B39" s="348" t="s">
        <v>358</v>
      </c>
      <c r="C39" s="506"/>
      <c r="D39" s="506"/>
      <c r="E39" s="506"/>
    </row>
    <row r="40" spans="1:5" s="283" customFormat="1" ht="12.75">
      <c r="A40" s="286" t="s">
        <v>940</v>
      </c>
      <c r="B40" s="348" t="s">
        <v>359</v>
      </c>
      <c r="C40" s="509"/>
      <c r="D40" s="509"/>
      <c r="E40" s="506"/>
    </row>
    <row r="41" spans="1:5" s="283" customFormat="1" ht="12.75">
      <c r="A41" s="286" t="s">
        <v>940</v>
      </c>
      <c r="B41" s="348" t="s">
        <v>360</v>
      </c>
      <c r="C41" s="509"/>
      <c r="D41" s="506"/>
      <c r="E41" s="506"/>
    </row>
    <row r="42" spans="1:5" s="283" customFormat="1" ht="51">
      <c r="A42" s="286" t="s">
        <v>940</v>
      </c>
      <c r="B42" s="390" t="s">
        <v>1143</v>
      </c>
      <c r="C42" s="509"/>
      <c r="D42" s="509"/>
      <c r="E42" s="506"/>
    </row>
    <row r="43" spans="1:5" s="283" customFormat="1" ht="12.75">
      <c r="A43" s="286" t="s">
        <v>940</v>
      </c>
      <c r="B43" s="348" t="s">
        <v>361</v>
      </c>
      <c r="C43" s="506"/>
      <c r="D43" s="506"/>
      <c r="E43" s="506"/>
    </row>
    <row r="44" spans="1:5" s="283" customFormat="1" ht="12.75">
      <c r="A44" s="286" t="s">
        <v>940</v>
      </c>
      <c r="B44" s="348" t="s">
        <v>362</v>
      </c>
      <c r="C44" s="506"/>
      <c r="D44" s="506"/>
      <c r="E44" s="506"/>
    </row>
    <row r="45" s="283" customFormat="1" ht="12.75">
      <c r="A45" s="281"/>
    </row>
    <row r="46" s="283" customFormat="1" ht="12.75">
      <c r="A46" s="281"/>
    </row>
    <row r="47" spans="1:3" s="283" customFormat="1" ht="12.75">
      <c r="A47" s="286" t="s">
        <v>1086</v>
      </c>
      <c r="B47" s="917" t="s">
        <v>445</v>
      </c>
      <c r="C47" s="917"/>
    </row>
    <row r="48" spans="1:3" s="283" customFormat="1" ht="25.5">
      <c r="A48" s="286" t="s">
        <v>1086</v>
      </c>
      <c r="B48" s="341" t="s">
        <v>808</v>
      </c>
      <c r="C48" s="510"/>
    </row>
    <row r="49" spans="1:3" s="283" customFormat="1" ht="25.5">
      <c r="A49" s="286" t="s">
        <v>1086</v>
      </c>
      <c r="B49" s="341" t="s">
        <v>811</v>
      </c>
      <c r="C49" s="510"/>
    </row>
    <row r="50" spans="1:3" s="283" customFormat="1" ht="25.5">
      <c r="A50" s="286" t="s">
        <v>1086</v>
      </c>
      <c r="B50" s="341" t="s">
        <v>167</v>
      </c>
      <c r="C50" s="510"/>
    </row>
    <row r="51" spans="1:3" s="283" customFormat="1" ht="25.5">
      <c r="A51" s="286" t="s">
        <v>1086</v>
      </c>
      <c r="B51" s="341" t="s">
        <v>810</v>
      </c>
      <c r="C51" s="510"/>
    </row>
    <row r="52" spans="1:3" s="283" customFormat="1" ht="25.5">
      <c r="A52" s="286" t="s">
        <v>1086</v>
      </c>
      <c r="B52" s="341" t="s">
        <v>809</v>
      </c>
      <c r="C52" s="510"/>
    </row>
  </sheetData>
  <sheetProtection/>
  <mergeCells count="14">
    <mergeCell ref="B23:C23"/>
    <mergeCell ref="B25:E26"/>
    <mergeCell ref="A1:E1"/>
    <mergeCell ref="B3:E3"/>
    <mergeCell ref="B5:E5"/>
    <mergeCell ref="B8:E8"/>
    <mergeCell ref="B37:E37"/>
    <mergeCell ref="B47:C47"/>
    <mergeCell ref="B28:C28"/>
    <mergeCell ref="B29:C29"/>
    <mergeCell ref="B31:C31"/>
    <mergeCell ref="B32:C32"/>
    <mergeCell ref="B34:E35"/>
    <mergeCell ref="B36:E36"/>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xl/worksheets/sheet9.xml><?xml version="1.0" encoding="utf-8"?>
<worksheet xmlns="http://schemas.openxmlformats.org/spreadsheetml/2006/main" xmlns:r="http://schemas.openxmlformats.org/officeDocument/2006/relationships">
  <sheetPr codeName="Sheet9">
    <tabColor theme="1"/>
  </sheetPr>
  <dimension ref="A1:F163"/>
  <sheetViews>
    <sheetView zoomScalePageLayoutView="0" workbookViewId="0" topLeftCell="A1">
      <selection activeCell="H4" sqref="H4"/>
    </sheetView>
  </sheetViews>
  <sheetFormatPr defaultColWidth="9.140625" defaultRowHeight="12.75"/>
  <cols>
    <col min="1" max="1" width="4.7109375" style="688" customWidth="1"/>
    <col min="2" max="2" width="2.57421875" style="704" customWidth="1"/>
    <col min="3" max="3" width="41.00390625" style="704" customWidth="1"/>
    <col min="4" max="6" width="14.28125" style="704" customWidth="1"/>
    <col min="7" max="16384" width="9.140625" style="704" customWidth="1"/>
  </cols>
  <sheetData>
    <row r="1" spans="1:6" ht="18">
      <c r="A1" s="936" t="s">
        <v>322</v>
      </c>
      <c r="B1" s="936"/>
      <c r="C1" s="936"/>
      <c r="D1" s="936"/>
      <c r="E1" s="936"/>
      <c r="F1" s="936"/>
    </row>
    <row r="2" ht="12.75">
      <c r="A2" s="639"/>
    </row>
    <row r="3" spans="2:4" ht="15.75">
      <c r="B3" s="937" t="s">
        <v>1087</v>
      </c>
      <c r="C3" s="938"/>
      <c r="D3" s="938"/>
    </row>
    <row r="4" spans="1:6" ht="116.25" customHeight="1">
      <c r="A4" s="642"/>
      <c r="B4" s="933" t="s">
        <v>347</v>
      </c>
      <c r="C4" s="933"/>
      <c r="D4" s="933"/>
      <c r="E4" s="933"/>
      <c r="F4" s="933"/>
    </row>
    <row r="5" spans="1:6" ht="12.75">
      <c r="A5" s="642"/>
      <c r="B5" s="651"/>
      <c r="C5" s="651"/>
      <c r="D5" s="651"/>
      <c r="E5" s="651"/>
      <c r="F5" s="651"/>
    </row>
    <row r="6" spans="1:6" ht="25.5">
      <c r="A6" s="642" t="s">
        <v>1014</v>
      </c>
      <c r="B6" s="939"/>
      <c r="C6" s="939"/>
      <c r="D6" s="939"/>
      <c r="E6" s="714" t="s">
        <v>16</v>
      </c>
      <c r="F6" s="714" t="s">
        <v>17</v>
      </c>
    </row>
    <row r="7" spans="1:6" ht="27" customHeight="1">
      <c r="A7" s="642" t="s">
        <v>1014</v>
      </c>
      <c r="B7" s="932" t="s">
        <v>74</v>
      </c>
      <c r="C7" s="932"/>
      <c r="D7" s="932"/>
      <c r="E7" s="715"/>
      <c r="F7" s="715" t="s">
        <v>262</v>
      </c>
    </row>
    <row r="8" spans="1:6" ht="12.75">
      <c r="A8" s="642"/>
      <c r="B8" s="716"/>
      <c r="C8" s="716"/>
      <c r="D8" s="716"/>
      <c r="E8" s="717"/>
      <c r="F8" s="717"/>
    </row>
    <row r="9" spans="1:6" ht="12.75">
      <c r="A9" s="642" t="s">
        <v>1016</v>
      </c>
      <c r="B9" s="933" t="s">
        <v>56</v>
      </c>
      <c r="C9" s="933"/>
      <c r="D9" s="933"/>
      <c r="E9" s="933"/>
      <c r="F9" s="933"/>
    </row>
    <row r="10" spans="1:4" ht="12.75">
      <c r="A10" s="642" t="s">
        <v>1016</v>
      </c>
      <c r="B10" s="934" t="s">
        <v>57</v>
      </c>
      <c r="C10" s="934"/>
      <c r="D10" s="718" t="s">
        <v>262</v>
      </c>
    </row>
    <row r="11" spans="1:4" ht="12.75">
      <c r="A11" s="642" t="s">
        <v>1016</v>
      </c>
      <c r="B11" s="935" t="s">
        <v>58</v>
      </c>
      <c r="C11" s="935"/>
      <c r="D11" s="718"/>
    </row>
    <row r="12" spans="1:4" ht="12.75">
      <c r="A12" s="642" t="s">
        <v>1016</v>
      </c>
      <c r="B12" s="935" t="s">
        <v>59</v>
      </c>
      <c r="C12" s="935"/>
      <c r="D12" s="718"/>
    </row>
    <row r="14" spans="1:6" ht="59.25">
      <c r="A14" s="642" t="s">
        <v>1014</v>
      </c>
      <c r="B14" s="949"/>
      <c r="C14" s="950"/>
      <c r="D14" s="951"/>
      <c r="E14" s="653" t="s">
        <v>1093</v>
      </c>
      <c r="F14" s="653" t="s">
        <v>1094</v>
      </c>
    </row>
    <row r="15" spans="1:6" ht="15">
      <c r="A15" s="642" t="s">
        <v>1014</v>
      </c>
      <c r="B15" s="952" t="s">
        <v>1088</v>
      </c>
      <c r="C15" s="953"/>
      <c r="D15" s="953"/>
      <c r="E15" s="953"/>
      <c r="F15" s="954"/>
    </row>
    <row r="16" spans="1:6" ht="12.75">
      <c r="A16" s="642" t="s">
        <v>1014</v>
      </c>
      <c r="B16" s="940" t="s">
        <v>1089</v>
      </c>
      <c r="C16" s="941"/>
      <c r="D16" s="942"/>
      <c r="E16" s="719">
        <v>2114624</v>
      </c>
      <c r="F16" s="719">
        <v>134540</v>
      </c>
    </row>
    <row r="17" spans="1:6" ht="26.25" customHeight="1">
      <c r="A17" s="642" t="s">
        <v>1014</v>
      </c>
      <c r="B17" s="940" t="s">
        <v>170</v>
      </c>
      <c r="C17" s="941"/>
      <c r="D17" s="942"/>
      <c r="E17" s="719">
        <v>2393511</v>
      </c>
      <c r="F17" s="719">
        <v>6708</v>
      </c>
    </row>
    <row r="18" spans="1:6" ht="40.5" customHeight="1">
      <c r="A18" s="642" t="s">
        <v>1014</v>
      </c>
      <c r="B18" s="943" t="s">
        <v>605</v>
      </c>
      <c r="C18" s="944"/>
      <c r="D18" s="945"/>
      <c r="E18" s="719">
        <v>13377290</v>
      </c>
      <c r="F18" s="719">
        <v>3070812</v>
      </c>
    </row>
    <row r="19" spans="1:6" ht="27.75" customHeight="1">
      <c r="A19" s="642" t="s">
        <v>1014</v>
      </c>
      <c r="B19" s="940" t="s">
        <v>75</v>
      </c>
      <c r="C19" s="941"/>
      <c r="D19" s="942"/>
      <c r="E19" s="719">
        <v>706569</v>
      </c>
      <c r="F19" s="719">
        <v>330306</v>
      </c>
    </row>
    <row r="20" spans="1:6" ht="12.75">
      <c r="A20" s="642" t="s">
        <v>1014</v>
      </c>
      <c r="B20" s="946" t="s">
        <v>217</v>
      </c>
      <c r="C20" s="947"/>
      <c r="D20" s="948"/>
      <c r="E20" s="720">
        <f>SUM(E16:E19)</f>
        <v>18591994</v>
      </c>
      <c r="F20" s="720">
        <f>SUM(F16:F19)</f>
        <v>3542366</v>
      </c>
    </row>
    <row r="21" spans="1:6" ht="15">
      <c r="A21" s="642" t="s">
        <v>1014</v>
      </c>
      <c r="B21" s="952" t="s">
        <v>218</v>
      </c>
      <c r="C21" s="953"/>
      <c r="D21" s="953"/>
      <c r="E21" s="953"/>
      <c r="F21" s="954"/>
    </row>
    <row r="22" spans="1:6" ht="12.75">
      <c r="A22" s="642" t="s">
        <v>1014</v>
      </c>
      <c r="B22" s="940" t="s">
        <v>219</v>
      </c>
      <c r="C22" s="941"/>
      <c r="D22" s="942"/>
      <c r="E22" s="721">
        <v>11661705</v>
      </c>
      <c r="F22" s="721">
        <v>5229211</v>
      </c>
    </row>
    <row r="23" spans="1:6" ht="12.75">
      <c r="A23" s="642" t="s">
        <v>1014</v>
      </c>
      <c r="B23" s="940" t="s">
        <v>812</v>
      </c>
      <c r="C23" s="941"/>
      <c r="D23" s="942"/>
      <c r="E23" s="721">
        <v>409315</v>
      </c>
      <c r="F23" s="722"/>
    </row>
    <row r="24" spans="1:6" ht="25.5" customHeight="1">
      <c r="A24" s="642" t="s">
        <v>1014</v>
      </c>
      <c r="B24" s="940" t="s">
        <v>171</v>
      </c>
      <c r="C24" s="941"/>
      <c r="D24" s="942"/>
      <c r="E24" s="721">
        <v>650443</v>
      </c>
      <c r="F24" s="723">
        <v>1702258</v>
      </c>
    </row>
    <row r="25" spans="1:6" ht="12.75">
      <c r="A25" s="642" t="s">
        <v>1014</v>
      </c>
      <c r="B25" s="946" t="s">
        <v>220</v>
      </c>
      <c r="C25" s="947"/>
      <c r="D25" s="948"/>
      <c r="E25" s="720">
        <f>SUM(E22:E24)</f>
        <v>12721463</v>
      </c>
      <c r="F25" s="720">
        <f>SUM(F22,F24)</f>
        <v>6931469</v>
      </c>
    </row>
    <row r="26" spans="1:6" ht="15">
      <c r="A26" s="642" t="s">
        <v>1014</v>
      </c>
      <c r="B26" s="952" t="s">
        <v>1005</v>
      </c>
      <c r="C26" s="953"/>
      <c r="D26" s="953"/>
      <c r="E26" s="953"/>
      <c r="F26" s="954"/>
    </row>
    <row r="27" spans="1:6" ht="12.75">
      <c r="A27" s="642" t="s">
        <v>1014</v>
      </c>
      <c r="B27" s="940" t="s">
        <v>221</v>
      </c>
      <c r="C27" s="941"/>
      <c r="D27" s="942"/>
      <c r="E27" s="721">
        <v>1970112</v>
      </c>
      <c r="F27" s="721">
        <v>3197820</v>
      </c>
    </row>
    <row r="28" spans="1:6" ht="38.25" customHeight="1">
      <c r="A28" s="642" t="s">
        <v>1014</v>
      </c>
      <c r="B28" s="940" t="s">
        <v>172</v>
      </c>
      <c r="C28" s="941"/>
      <c r="D28" s="942"/>
      <c r="E28" s="721">
        <v>1321384</v>
      </c>
      <c r="F28" s="721">
        <v>1434112</v>
      </c>
    </row>
    <row r="29" spans="1:6" ht="12.75">
      <c r="A29" s="642" t="s">
        <v>1014</v>
      </c>
      <c r="B29" s="940" t="s">
        <v>222</v>
      </c>
      <c r="C29" s="941"/>
      <c r="D29" s="942"/>
      <c r="E29" s="721">
        <v>0</v>
      </c>
      <c r="F29" s="721">
        <v>0</v>
      </c>
    </row>
    <row r="31" spans="1:6" ht="87" customHeight="1">
      <c r="A31" s="642" t="s">
        <v>1015</v>
      </c>
      <c r="B31" s="960" t="s">
        <v>19</v>
      </c>
      <c r="C31" s="933"/>
      <c r="D31" s="933"/>
      <c r="E31" s="933"/>
      <c r="F31" s="933"/>
    </row>
    <row r="32" spans="1:6" ht="36">
      <c r="A32" s="642" t="s">
        <v>1015</v>
      </c>
      <c r="B32" s="659"/>
      <c r="C32" s="660"/>
      <c r="D32" s="661" t="s">
        <v>223</v>
      </c>
      <c r="E32" s="661" t="s">
        <v>224</v>
      </c>
      <c r="F32" s="661" t="s">
        <v>225</v>
      </c>
    </row>
    <row r="33" spans="1:6" ht="36">
      <c r="A33" s="642" t="s">
        <v>1015</v>
      </c>
      <c r="B33" s="662" t="s">
        <v>226</v>
      </c>
      <c r="C33" s="663" t="s">
        <v>18</v>
      </c>
      <c r="D33" s="724">
        <v>572</v>
      </c>
      <c r="E33" s="724">
        <v>2627</v>
      </c>
      <c r="F33" s="724">
        <v>62</v>
      </c>
    </row>
    <row r="34" spans="1:6" ht="24.75" customHeight="1">
      <c r="A34" s="642" t="s">
        <v>1015</v>
      </c>
      <c r="B34" s="662" t="s">
        <v>229</v>
      </c>
      <c r="C34" s="663" t="s">
        <v>173</v>
      </c>
      <c r="D34" s="724">
        <v>460</v>
      </c>
      <c r="E34" s="724">
        <v>2084</v>
      </c>
      <c r="F34" s="724">
        <v>33</v>
      </c>
    </row>
    <row r="35" spans="1:6" ht="24">
      <c r="A35" s="642" t="s">
        <v>1015</v>
      </c>
      <c r="B35" s="662" t="s">
        <v>230</v>
      </c>
      <c r="C35" s="663" t="s">
        <v>231</v>
      </c>
      <c r="D35" s="724">
        <v>387</v>
      </c>
      <c r="E35" s="724">
        <v>1788</v>
      </c>
      <c r="F35" s="724">
        <v>28</v>
      </c>
    </row>
    <row r="36" spans="1:6" ht="24">
      <c r="A36" s="642" t="s">
        <v>1015</v>
      </c>
      <c r="B36" s="662" t="s">
        <v>232</v>
      </c>
      <c r="C36" s="663" t="s">
        <v>174</v>
      </c>
      <c r="D36" s="724">
        <v>387</v>
      </c>
      <c r="E36" s="724">
        <v>1788</v>
      </c>
      <c r="F36" s="724">
        <v>23</v>
      </c>
    </row>
    <row r="37" spans="1:6" ht="24">
      <c r="A37" s="642" t="s">
        <v>1015</v>
      </c>
      <c r="B37" s="662" t="s">
        <v>233</v>
      </c>
      <c r="C37" s="663" t="s">
        <v>118</v>
      </c>
      <c r="D37" s="724">
        <v>387</v>
      </c>
      <c r="E37" s="724">
        <v>1780</v>
      </c>
      <c r="F37" s="724">
        <v>19</v>
      </c>
    </row>
    <row r="38" spans="1:6" ht="24">
      <c r="A38" s="642" t="s">
        <v>1015</v>
      </c>
      <c r="B38" s="662" t="s">
        <v>234</v>
      </c>
      <c r="C38" s="663" t="s">
        <v>119</v>
      </c>
      <c r="D38" s="724">
        <v>334</v>
      </c>
      <c r="E38" s="724">
        <v>1560</v>
      </c>
      <c r="F38" s="724">
        <v>20</v>
      </c>
    </row>
    <row r="39" spans="1:6" ht="24">
      <c r="A39" s="642" t="s">
        <v>1015</v>
      </c>
      <c r="B39" s="662" t="s">
        <v>235</v>
      </c>
      <c r="C39" s="663" t="s">
        <v>120</v>
      </c>
      <c r="D39" s="724">
        <v>34</v>
      </c>
      <c r="E39" s="724">
        <v>138</v>
      </c>
      <c r="F39" s="724">
        <v>0</v>
      </c>
    </row>
    <row r="40" spans="1:6" ht="36">
      <c r="A40" s="642" t="s">
        <v>1015</v>
      </c>
      <c r="B40" s="662" t="s">
        <v>236</v>
      </c>
      <c r="C40" s="663" t="s">
        <v>248</v>
      </c>
      <c r="D40" s="724">
        <v>60</v>
      </c>
      <c r="E40" s="724">
        <v>314</v>
      </c>
      <c r="F40" s="724">
        <v>1</v>
      </c>
    </row>
    <row r="41" spans="1:6" ht="72">
      <c r="A41" s="642" t="s">
        <v>1015</v>
      </c>
      <c r="B41" s="662" t="s">
        <v>237</v>
      </c>
      <c r="C41" s="663" t="s">
        <v>121</v>
      </c>
      <c r="D41" s="725">
        <v>0.747</v>
      </c>
      <c r="E41" s="725">
        <v>0.734</v>
      </c>
      <c r="F41" s="725">
        <v>0.516</v>
      </c>
    </row>
    <row r="42" spans="1:6" ht="48">
      <c r="A42" s="642" t="s">
        <v>1015</v>
      </c>
      <c r="B42" s="662" t="s">
        <v>238</v>
      </c>
      <c r="C42" s="663" t="s">
        <v>871</v>
      </c>
      <c r="D42" s="726">
        <v>17066</v>
      </c>
      <c r="E42" s="726">
        <v>16511</v>
      </c>
      <c r="F42" s="726">
        <v>9502</v>
      </c>
    </row>
    <row r="43" spans="1:6" ht="24">
      <c r="A43" s="642" t="s">
        <v>1015</v>
      </c>
      <c r="B43" s="667" t="s">
        <v>239</v>
      </c>
      <c r="C43" s="668" t="s">
        <v>122</v>
      </c>
      <c r="D43" s="726">
        <v>12159</v>
      </c>
      <c r="E43" s="726">
        <v>11120</v>
      </c>
      <c r="F43" s="726">
        <v>6321</v>
      </c>
    </row>
    <row r="44" spans="1:6" ht="36.75" customHeight="1">
      <c r="A44" s="642" t="s">
        <v>1015</v>
      </c>
      <c r="B44" s="662" t="s">
        <v>240</v>
      </c>
      <c r="C44" s="663" t="s">
        <v>872</v>
      </c>
      <c r="D44" s="726">
        <v>4515</v>
      </c>
      <c r="E44" s="726">
        <v>5052</v>
      </c>
      <c r="F44" s="726">
        <v>4715</v>
      </c>
    </row>
    <row r="45" spans="1:6" ht="48">
      <c r="A45" s="642" t="s">
        <v>1015</v>
      </c>
      <c r="B45" s="662" t="s">
        <v>241</v>
      </c>
      <c r="C45" s="663" t="s">
        <v>123</v>
      </c>
      <c r="D45" s="726">
        <v>4020</v>
      </c>
      <c r="E45" s="726">
        <v>4380</v>
      </c>
      <c r="F45" s="726">
        <v>4129</v>
      </c>
    </row>
    <row r="47" spans="1:6" ht="75" customHeight="1">
      <c r="A47" s="642" t="s">
        <v>247</v>
      </c>
      <c r="B47" s="961" t="s">
        <v>606</v>
      </c>
      <c r="C47" s="962"/>
      <c r="D47" s="962"/>
      <c r="E47" s="962"/>
      <c r="F47" s="962"/>
    </row>
    <row r="48" spans="1:6" ht="36">
      <c r="A48" s="642" t="s">
        <v>247</v>
      </c>
      <c r="B48" s="659"/>
      <c r="C48" s="660"/>
      <c r="D48" s="661" t="s">
        <v>223</v>
      </c>
      <c r="E48" s="661" t="s">
        <v>242</v>
      </c>
      <c r="F48" s="661" t="s">
        <v>243</v>
      </c>
    </row>
    <row r="49" spans="1:6" ht="49.5" customHeight="1">
      <c r="A49" s="642" t="s">
        <v>247</v>
      </c>
      <c r="B49" s="662" t="s">
        <v>244</v>
      </c>
      <c r="C49" s="663" t="s">
        <v>124</v>
      </c>
      <c r="D49" s="724">
        <v>154</v>
      </c>
      <c r="E49" s="724">
        <v>611</v>
      </c>
      <c r="F49" s="724">
        <v>1</v>
      </c>
    </row>
    <row r="50" spans="1:6" ht="36">
      <c r="A50" s="642" t="s">
        <v>247</v>
      </c>
      <c r="B50" s="662" t="s">
        <v>245</v>
      </c>
      <c r="C50" s="663" t="s">
        <v>125</v>
      </c>
      <c r="D50" s="727">
        <v>5119</v>
      </c>
      <c r="E50" s="727">
        <v>4578</v>
      </c>
      <c r="F50" s="727">
        <v>850</v>
      </c>
    </row>
    <row r="51" spans="1:6" ht="36">
      <c r="A51" s="642" t="s">
        <v>247</v>
      </c>
      <c r="B51" s="662" t="s">
        <v>246</v>
      </c>
      <c r="C51" s="663" t="s">
        <v>126</v>
      </c>
      <c r="D51" s="724">
        <v>0</v>
      </c>
      <c r="E51" s="724">
        <v>0</v>
      </c>
      <c r="F51" s="724">
        <v>0</v>
      </c>
    </row>
    <row r="52" spans="1:6" ht="36">
      <c r="A52" s="642" t="s">
        <v>247</v>
      </c>
      <c r="B52" s="662" t="s">
        <v>55</v>
      </c>
      <c r="C52" s="663" t="s">
        <v>127</v>
      </c>
      <c r="D52" s="727">
        <v>0</v>
      </c>
      <c r="E52" s="727">
        <v>0</v>
      </c>
      <c r="F52" s="727">
        <v>0</v>
      </c>
    </row>
    <row r="53" ht="12.75">
      <c r="A53" s="704"/>
    </row>
    <row r="54" spans="1:6" ht="12.75">
      <c r="A54" s="642" t="s">
        <v>1016</v>
      </c>
      <c r="B54" s="670" t="s">
        <v>782</v>
      </c>
      <c r="C54" s="671"/>
      <c r="D54" s="672"/>
      <c r="E54" s="672"/>
      <c r="F54" s="672"/>
    </row>
    <row r="55" spans="1:6" ht="12.75">
      <c r="A55" s="642"/>
      <c r="B55" s="670"/>
      <c r="C55" s="670"/>
      <c r="D55" s="672"/>
      <c r="E55" s="672"/>
      <c r="F55" s="672"/>
    </row>
    <row r="56" spans="1:6" ht="27" customHeight="1">
      <c r="A56" s="642"/>
      <c r="B56" s="670"/>
      <c r="C56" s="963" t="s">
        <v>1096</v>
      </c>
      <c r="D56" s="964"/>
      <c r="E56" s="964"/>
      <c r="F56" s="964"/>
    </row>
    <row r="57" spans="1:6" ht="114.75">
      <c r="A57" s="642"/>
      <c r="B57" s="670"/>
      <c r="C57" s="673" t="s">
        <v>1130</v>
      </c>
      <c r="D57" s="672"/>
      <c r="E57" s="672"/>
      <c r="F57" s="672"/>
    </row>
    <row r="58" spans="1:6" ht="38.25">
      <c r="A58" s="642"/>
      <c r="B58" s="670"/>
      <c r="C58" s="673" t="s">
        <v>607</v>
      </c>
      <c r="D58" s="672"/>
      <c r="E58" s="672"/>
      <c r="F58" s="672"/>
    </row>
    <row r="59" spans="2:6" ht="12.75">
      <c r="B59" s="728"/>
      <c r="C59" s="728"/>
      <c r="D59" s="728"/>
      <c r="E59" s="728"/>
      <c r="F59" s="728"/>
    </row>
    <row r="60" spans="1:6" ht="66" customHeight="1">
      <c r="A60" s="642" t="s">
        <v>1017</v>
      </c>
      <c r="B60" s="955" t="s">
        <v>608</v>
      </c>
      <c r="C60" s="955"/>
      <c r="D60" s="955"/>
      <c r="E60" s="955"/>
      <c r="F60" s="729">
        <v>0.746</v>
      </c>
    </row>
    <row r="61" spans="1:6" ht="63" customHeight="1">
      <c r="A61" s="642" t="s">
        <v>609</v>
      </c>
      <c r="B61" s="956" t="s">
        <v>612</v>
      </c>
      <c r="C61" s="956"/>
      <c r="D61" s="956"/>
      <c r="E61" s="957"/>
      <c r="F61" s="729">
        <v>0.74</v>
      </c>
    </row>
    <row r="62" spans="1:6" ht="30" customHeight="1">
      <c r="A62" s="642" t="s">
        <v>1018</v>
      </c>
      <c r="B62" s="955" t="s">
        <v>611</v>
      </c>
      <c r="C62" s="955"/>
      <c r="D62" s="955"/>
      <c r="E62" s="955"/>
      <c r="F62" s="730">
        <v>30747</v>
      </c>
    </row>
    <row r="63" spans="1:6" ht="64.5" customHeight="1">
      <c r="A63" s="642" t="s">
        <v>610</v>
      </c>
      <c r="B63" s="958" t="s">
        <v>613</v>
      </c>
      <c r="C63" s="958"/>
      <c r="D63" s="958"/>
      <c r="E63" s="959"/>
      <c r="F63" s="730">
        <v>16429</v>
      </c>
    </row>
    <row r="64" spans="1:5" ht="12.75">
      <c r="A64" s="642"/>
      <c r="B64" s="731"/>
      <c r="C64" s="731"/>
      <c r="D64" s="731"/>
      <c r="E64" s="731"/>
    </row>
    <row r="65" spans="2:6" ht="27.75" customHeight="1">
      <c r="B65" s="965" t="s">
        <v>856</v>
      </c>
      <c r="C65" s="933"/>
      <c r="D65" s="933"/>
      <c r="E65" s="933"/>
      <c r="F65" s="933"/>
    </row>
    <row r="66" spans="2:6" ht="15.75">
      <c r="B66" s="678"/>
      <c r="C66" s="651"/>
      <c r="D66" s="651"/>
      <c r="E66" s="651"/>
      <c r="F66" s="651"/>
    </row>
    <row r="67" spans="1:6" ht="26.25" customHeight="1">
      <c r="A67" s="642" t="s">
        <v>1019</v>
      </c>
      <c r="B67" s="933" t="s">
        <v>783</v>
      </c>
      <c r="C67" s="933"/>
      <c r="D67" s="933"/>
      <c r="E67" s="933"/>
      <c r="F67" s="933"/>
    </row>
    <row r="68" spans="1:5" ht="12.75">
      <c r="A68" s="642" t="s">
        <v>1019</v>
      </c>
      <c r="B68" s="935" t="s">
        <v>128</v>
      </c>
      <c r="C68" s="935"/>
      <c r="D68" s="935"/>
      <c r="E68" s="718" t="s">
        <v>262</v>
      </c>
    </row>
    <row r="69" spans="1:5" ht="12.75">
      <c r="A69" s="642" t="s">
        <v>1019</v>
      </c>
      <c r="B69" s="935" t="s">
        <v>129</v>
      </c>
      <c r="C69" s="935"/>
      <c r="D69" s="935"/>
      <c r="E69" s="718" t="s">
        <v>262</v>
      </c>
    </row>
    <row r="70" spans="1:5" ht="12.75">
      <c r="A70" s="642" t="s">
        <v>1019</v>
      </c>
      <c r="B70" s="935" t="s">
        <v>130</v>
      </c>
      <c r="C70" s="935"/>
      <c r="D70" s="935"/>
      <c r="E70" s="718"/>
    </row>
    <row r="72" spans="1:6" ht="40.5" customHeight="1">
      <c r="A72" s="642" t="s">
        <v>1019</v>
      </c>
      <c r="B72" s="932" t="s">
        <v>131</v>
      </c>
      <c r="C72" s="932"/>
      <c r="D72" s="932"/>
      <c r="E72" s="932"/>
      <c r="F72" s="732">
        <v>4</v>
      </c>
    </row>
    <row r="73" spans="2:6" ht="12.75">
      <c r="B73" s="651"/>
      <c r="C73" s="733"/>
      <c r="D73" s="651"/>
      <c r="E73" s="651"/>
      <c r="F73" s="734"/>
    </row>
    <row r="74" spans="1:6" ht="25.5" customHeight="1">
      <c r="A74" s="642" t="s">
        <v>1019</v>
      </c>
      <c r="B74" s="932" t="s">
        <v>132</v>
      </c>
      <c r="C74" s="932"/>
      <c r="D74" s="932"/>
      <c r="E74" s="932"/>
      <c r="F74" s="735">
        <v>2488</v>
      </c>
    </row>
    <row r="75" ht="12.75">
      <c r="F75" s="736"/>
    </row>
    <row r="76" spans="1:6" ht="26.25" customHeight="1">
      <c r="A76" s="642" t="s">
        <v>1019</v>
      </c>
      <c r="B76" s="932" t="s">
        <v>784</v>
      </c>
      <c r="C76" s="932"/>
      <c r="D76" s="932"/>
      <c r="E76" s="932"/>
      <c r="F76" s="735">
        <v>9950</v>
      </c>
    </row>
    <row r="77" spans="1:6" ht="26.25" customHeight="1">
      <c r="A77" s="642"/>
      <c r="B77" s="716"/>
      <c r="C77" s="716"/>
      <c r="D77" s="716"/>
      <c r="E77" s="716"/>
      <c r="F77" s="737"/>
    </row>
    <row r="78" spans="1:6" ht="12.75" customHeight="1">
      <c r="A78" s="642" t="s">
        <v>1020</v>
      </c>
      <c r="B78" s="933" t="s">
        <v>857</v>
      </c>
      <c r="C78" s="933"/>
      <c r="D78" s="933"/>
      <c r="E78" s="933"/>
      <c r="F78" s="933"/>
    </row>
    <row r="79" spans="1:5" ht="12.75">
      <c r="A79" s="642" t="s">
        <v>1020</v>
      </c>
      <c r="B79" s="974" t="s">
        <v>858</v>
      </c>
      <c r="C79" s="975"/>
      <c r="D79" s="976"/>
      <c r="E79" s="738" t="s">
        <v>262</v>
      </c>
    </row>
    <row r="80" spans="1:5" ht="12.75">
      <c r="A80" s="642" t="s">
        <v>1020</v>
      </c>
      <c r="B80" s="974" t="s">
        <v>63</v>
      </c>
      <c r="C80" s="975"/>
      <c r="D80" s="976"/>
      <c r="E80" s="738"/>
    </row>
    <row r="81" spans="1:5" ht="12.75">
      <c r="A81" s="642" t="s">
        <v>1020</v>
      </c>
      <c r="B81" s="966" t="s">
        <v>446</v>
      </c>
      <c r="C81" s="967"/>
      <c r="D81" s="968"/>
      <c r="E81" s="738"/>
    </row>
    <row r="82" spans="1:5" ht="12.75">
      <c r="A82" s="642" t="s">
        <v>1020</v>
      </c>
      <c r="B82" s="966" t="s">
        <v>447</v>
      </c>
      <c r="C82" s="967"/>
      <c r="D82" s="968"/>
      <c r="E82" s="738"/>
    </row>
    <row r="83" spans="1:5" ht="12.75">
      <c r="A83" s="642" t="s">
        <v>1020</v>
      </c>
      <c r="B83" s="969" t="s">
        <v>643</v>
      </c>
      <c r="C83" s="970"/>
      <c r="D83" s="971"/>
      <c r="E83" s="738" t="s">
        <v>262</v>
      </c>
    </row>
    <row r="84" spans="1:5" ht="12.75">
      <c r="A84" s="642"/>
      <c r="B84" s="972"/>
      <c r="C84" s="973"/>
      <c r="D84" s="973"/>
      <c r="E84" s="739"/>
    </row>
    <row r="86" ht="15.75">
      <c r="B86" s="687" t="s">
        <v>60</v>
      </c>
    </row>
    <row r="87" ht="12.75" customHeight="1">
      <c r="B87" s="687"/>
    </row>
    <row r="88" spans="1:6" ht="12.75">
      <c r="A88" s="642" t="s">
        <v>1021</v>
      </c>
      <c r="B88" s="933" t="s">
        <v>785</v>
      </c>
      <c r="C88" s="933"/>
      <c r="D88" s="933"/>
      <c r="E88" s="933"/>
      <c r="F88" s="933"/>
    </row>
    <row r="89" spans="1:5" ht="12.75">
      <c r="A89" s="642" t="s">
        <v>1021</v>
      </c>
      <c r="B89" s="974" t="s">
        <v>61</v>
      </c>
      <c r="C89" s="975"/>
      <c r="D89" s="976"/>
      <c r="E89" s="738" t="s">
        <v>262</v>
      </c>
    </row>
    <row r="90" spans="1:5" ht="12.75">
      <c r="A90" s="642" t="s">
        <v>1021</v>
      </c>
      <c r="B90" s="974" t="s">
        <v>62</v>
      </c>
      <c r="C90" s="975"/>
      <c r="D90" s="976"/>
      <c r="E90" s="738" t="s">
        <v>262</v>
      </c>
    </row>
    <row r="91" spans="1:5" ht="12.75">
      <c r="A91" s="642" t="s">
        <v>1021</v>
      </c>
      <c r="B91" s="974" t="s">
        <v>63</v>
      </c>
      <c r="C91" s="975"/>
      <c r="D91" s="976"/>
      <c r="E91" s="738"/>
    </row>
    <row r="92" spans="1:5" ht="12.75">
      <c r="A92" s="642" t="s">
        <v>1021</v>
      </c>
      <c r="B92" s="974" t="s">
        <v>64</v>
      </c>
      <c r="C92" s="975"/>
      <c r="D92" s="976"/>
      <c r="E92" s="738"/>
    </row>
    <row r="93" spans="1:5" ht="12.75">
      <c r="A93" s="642" t="s">
        <v>1021</v>
      </c>
      <c r="B93" s="966" t="s">
        <v>448</v>
      </c>
      <c r="C93" s="967"/>
      <c r="D93" s="968"/>
      <c r="E93" s="738"/>
    </row>
    <row r="94" spans="1:5" ht="12.75">
      <c r="A94" s="642" t="s">
        <v>1021</v>
      </c>
      <c r="B94" s="974" t="s">
        <v>65</v>
      </c>
      <c r="C94" s="975"/>
      <c r="D94" s="976"/>
      <c r="E94" s="738"/>
    </row>
    <row r="95" spans="1:5" ht="12.75">
      <c r="A95" s="642" t="s">
        <v>1021</v>
      </c>
      <c r="B95" s="969" t="s">
        <v>643</v>
      </c>
      <c r="C95" s="970"/>
      <c r="D95" s="971"/>
      <c r="E95" s="738"/>
    </row>
    <row r="96" spans="1:5" ht="12.75">
      <c r="A96" s="642"/>
      <c r="B96" s="972"/>
      <c r="C96" s="973"/>
      <c r="D96" s="973"/>
      <c r="E96" s="739"/>
    </row>
    <row r="98" spans="1:6" ht="12.75">
      <c r="A98" s="642" t="s">
        <v>1022</v>
      </c>
      <c r="B98" s="938" t="s">
        <v>66</v>
      </c>
      <c r="C98" s="938"/>
      <c r="D98" s="938"/>
      <c r="E98" s="938"/>
      <c r="F98" s="938"/>
    </row>
    <row r="99" spans="1:6" ht="12.75">
      <c r="A99" s="642" t="s">
        <v>1022</v>
      </c>
      <c r="B99" s="935" t="s">
        <v>67</v>
      </c>
      <c r="C99" s="935"/>
      <c r="D99" s="935"/>
      <c r="E99" s="740">
        <v>39553</v>
      </c>
      <c r="F99" s="741"/>
    </row>
    <row r="100" spans="1:6" ht="12.75">
      <c r="A100" s="642" t="s">
        <v>1022</v>
      </c>
      <c r="B100" s="935" t="s">
        <v>68</v>
      </c>
      <c r="C100" s="935"/>
      <c r="D100" s="935"/>
      <c r="E100" s="740"/>
      <c r="F100" s="742"/>
    </row>
    <row r="101" spans="1:6" ht="27" customHeight="1">
      <c r="A101" s="642" t="s">
        <v>1022</v>
      </c>
      <c r="B101" s="932" t="s">
        <v>69</v>
      </c>
      <c r="C101" s="932"/>
      <c r="D101" s="932"/>
      <c r="E101" s="718" t="s">
        <v>262</v>
      </c>
      <c r="F101" s="742"/>
    </row>
    <row r="103" spans="1:6" ht="12.75">
      <c r="A103" s="642" t="s">
        <v>1023</v>
      </c>
      <c r="B103" s="933" t="s">
        <v>860</v>
      </c>
      <c r="C103" s="933"/>
      <c r="D103" s="933"/>
      <c r="E103" s="933"/>
      <c r="F103" s="933"/>
    </row>
    <row r="104" spans="1:6" ht="12.75">
      <c r="A104" s="642" t="s">
        <v>1023</v>
      </c>
      <c r="B104" s="743" t="s">
        <v>226</v>
      </c>
      <c r="C104" s="935" t="s">
        <v>859</v>
      </c>
      <c r="D104" s="935"/>
      <c r="E104" s="744"/>
      <c r="F104" s="745"/>
    </row>
    <row r="105" spans="1:6" ht="12.75">
      <c r="A105" s="642" t="s">
        <v>1023</v>
      </c>
      <c r="B105" s="977"/>
      <c r="C105" s="977"/>
      <c r="D105" s="746" t="s">
        <v>199</v>
      </c>
      <c r="E105" s="747" t="s">
        <v>200</v>
      </c>
      <c r="F105" s="745"/>
    </row>
    <row r="106" spans="1:6" ht="12.75">
      <c r="A106" s="642" t="s">
        <v>1023</v>
      </c>
      <c r="B106" s="748" t="s">
        <v>229</v>
      </c>
      <c r="C106" s="738" t="s">
        <v>861</v>
      </c>
      <c r="D106" s="718" t="s">
        <v>262</v>
      </c>
      <c r="E106" s="718"/>
      <c r="F106" s="745"/>
    </row>
    <row r="107" spans="1:4" ht="12.75">
      <c r="A107" s="642" t="s">
        <v>1023</v>
      </c>
      <c r="B107" s="749"/>
      <c r="C107" s="738" t="s">
        <v>862</v>
      </c>
      <c r="D107" s="750">
        <v>39508</v>
      </c>
    </row>
    <row r="109" spans="1:3" ht="12.75">
      <c r="A109" s="642" t="s">
        <v>1024</v>
      </c>
      <c r="B109" s="938" t="s">
        <v>863</v>
      </c>
      <c r="C109" s="938"/>
    </row>
    <row r="110" spans="1:4" ht="12.75">
      <c r="A110" s="642" t="s">
        <v>1024</v>
      </c>
      <c r="B110" s="935" t="s">
        <v>864</v>
      </c>
      <c r="C110" s="935"/>
      <c r="D110" s="740">
        <v>39569</v>
      </c>
    </row>
    <row r="111" spans="1:4" ht="12.75">
      <c r="A111" s="642" t="s">
        <v>1024</v>
      </c>
      <c r="B111" s="935" t="s">
        <v>348</v>
      </c>
      <c r="C111" s="935"/>
      <c r="D111" s="751" t="s">
        <v>262</v>
      </c>
    </row>
    <row r="113" ht="15.75">
      <c r="B113" s="687" t="s">
        <v>690</v>
      </c>
    </row>
    <row r="114" ht="12.75" customHeight="1">
      <c r="B114" s="703" t="s">
        <v>786</v>
      </c>
    </row>
    <row r="115" spans="1:3" ht="12.75">
      <c r="A115" s="642" t="s">
        <v>1025</v>
      </c>
      <c r="B115" s="938" t="s">
        <v>691</v>
      </c>
      <c r="C115" s="938"/>
    </row>
    <row r="116" spans="1:4" ht="12.75">
      <c r="A116" s="642" t="s">
        <v>1025</v>
      </c>
      <c r="B116" s="979" t="s">
        <v>692</v>
      </c>
      <c r="C116" s="979"/>
      <c r="D116" s="979"/>
    </row>
    <row r="117" spans="1:5" ht="12.75">
      <c r="A117" s="642" t="s">
        <v>1025</v>
      </c>
      <c r="B117" s="935" t="s">
        <v>693</v>
      </c>
      <c r="C117" s="935"/>
      <c r="D117" s="978"/>
      <c r="E117" s="718"/>
    </row>
    <row r="118" spans="1:5" ht="12.75">
      <c r="A118" s="642" t="s">
        <v>1025</v>
      </c>
      <c r="B118" s="935" t="s">
        <v>694</v>
      </c>
      <c r="C118" s="935"/>
      <c r="D118" s="935"/>
      <c r="E118" s="718"/>
    </row>
    <row r="119" spans="1:5" ht="12.75">
      <c r="A119" s="642" t="s">
        <v>1025</v>
      </c>
      <c r="B119" s="935" t="s">
        <v>695</v>
      </c>
      <c r="C119" s="935"/>
      <c r="D119" s="935"/>
      <c r="E119" s="718"/>
    </row>
    <row r="121" spans="1:4" ht="12.75">
      <c r="A121" s="642" t="s">
        <v>1025</v>
      </c>
      <c r="B121" s="979" t="s">
        <v>696</v>
      </c>
      <c r="C121" s="979"/>
      <c r="D121" s="979"/>
    </row>
    <row r="122" spans="1:5" ht="12.75">
      <c r="A122" s="642" t="s">
        <v>1025</v>
      </c>
      <c r="B122" s="935" t="s">
        <v>697</v>
      </c>
      <c r="C122" s="935"/>
      <c r="D122" s="935"/>
      <c r="E122" s="718" t="s">
        <v>262</v>
      </c>
    </row>
    <row r="123" spans="1:5" ht="12.75">
      <c r="A123" s="642" t="s">
        <v>1025</v>
      </c>
      <c r="B123" s="935" t="s">
        <v>698</v>
      </c>
      <c r="C123" s="935"/>
      <c r="D123" s="935"/>
      <c r="E123" s="718" t="s">
        <v>262</v>
      </c>
    </row>
    <row r="124" spans="1:5" ht="12.75">
      <c r="A124" s="642" t="s">
        <v>1025</v>
      </c>
      <c r="B124" s="935" t="s">
        <v>699</v>
      </c>
      <c r="C124" s="935"/>
      <c r="D124" s="935"/>
      <c r="E124" s="718" t="s">
        <v>262</v>
      </c>
    </row>
    <row r="125" spans="1:5" s="755" customFormat="1" ht="12.75">
      <c r="A125" s="752"/>
      <c r="B125" s="753"/>
      <c r="C125" s="753"/>
      <c r="D125" s="753"/>
      <c r="E125" s="754"/>
    </row>
    <row r="126" spans="1:5" ht="12.75">
      <c r="A126" s="642" t="s">
        <v>1025</v>
      </c>
      <c r="B126" s="935" t="s">
        <v>700</v>
      </c>
      <c r="C126" s="935"/>
      <c r="D126" s="935"/>
      <c r="E126" s="718" t="s">
        <v>262</v>
      </c>
    </row>
    <row r="127" spans="1:5" ht="12.75">
      <c r="A127" s="642" t="s">
        <v>1025</v>
      </c>
      <c r="B127" s="935" t="s">
        <v>567</v>
      </c>
      <c r="C127" s="935"/>
      <c r="D127" s="935"/>
      <c r="E127" s="718"/>
    </row>
    <row r="128" spans="1:5" ht="12.75">
      <c r="A128" s="642" t="s">
        <v>1025</v>
      </c>
      <c r="B128" s="935" t="s">
        <v>568</v>
      </c>
      <c r="C128" s="935"/>
      <c r="D128" s="935"/>
      <c r="E128" s="718" t="s">
        <v>262</v>
      </c>
    </row>
    <row r="129" spans="1:5" ht="12.75">
      <c r="A129" s="642" t="s">
        <v>1025</v>
      </c>
      <c r="B129" s="935" t="s">
        <v>569</v>
      </c>
      <c r="C129" s="935"/>
      <c r="D129" s="935"/>
      <c r="E129" s="718"/>
    </row>
    <row r="130" spans="1:5" ht="12.75">
      <c r="A130" s="642" t="s">
        <v>1025</v>
      </c>
      <c r="B130" s="969" t="s">
        <v>643</v>
      </c>
      <c r="C130" s="970"/>
      <c r="D130" s="971"/>
      <c r="E130" s="738"/>
    </row>
    <row r="131" spans="1:5" ht="12.75">
      <c r="A131" s="642"/>
      <c r="B131" s="972"/>
      <c r="C131" s="973"/>
      <c r="D131" s="973"/>
      <c r="E131" s="739"/>
    </row>
    <row r="133" spans="1:3" ht="12.75">
      <c r="A133" s="642" t="s">
        <v>1026</v>
      </c>
      <c r="B133" s="938" t="s">
        <v>570</v>
      </c>
      <c r="C133" s="938"/>
    </row>
    <row r="134" spans="1:3" ht="12.75">
      <c r="A134" s="642" t="s">
        <v>1026</v>
      </c>
      <c r="B134" s="938" t="s">
        <v>865</v>
      </c>
      <c r="C134" s="938"/>
    </row>
    <row r="135" spans="1:5" ht="12.75">
      <c r="A135" s="642" t="s">
        <v>1026</v>
      </c>
      <c r="B135" s="935" t="s">
        <v>571</v>
      </c>
      <c r="C135" s="935"/>
      <c r="D135" s="935"/>
      <c r="E135" s="718" t="s">
        <v>262</v>
      </c>
    </row>
    <row r="136" spans="1:5" ht="12.75">
      <c r="A136" s="642" t="s">
        <v>1026</v>
      </c>
      <c r="B136" s="935" t="s">
        <v>572</v>
      </c>
      <c r="C136" s="935"/>
      <c r="D136" s="935"/>
      <c r="E136" s="718" t="s">
        <v>262</v>
      </c>
    </row>
    <row r="137" spans="1:5" ht="12.75">
      <c r="A137" s="642" t="s">
        <v>1026</v>
      </c>
      <c r="B137" s="935" t="s">
        <v>573</v>
      </c>
      <c r="C137" s="935"/>
      <c r="D137" s="935"/>
      <c r="E137" s="718" t="s">
        <v>262</v>
      </c>
    </row>
    <row r="138" spans="1:5" ht="12.75">
      <c r="A138" s="642" t="s">
        <v>1026</v>
      </c>
      <c r="B138" s="935" t="s">
        <v>574</v>
      </c>
      <c r="C138" s="935"/>
      <c r="D138" s="935"/>
      <c r="E138" s="718" t="s">
        <v>262</v>
      </c>
    </row>
    <row r="139" spans="1:5" ht="12.75">
      <c r="A139" s="642" t="s">
        <v>1026</v>
      </c>
      <c r="B139" s="935" t="s">
        <v>133</v>
      </c>
      <c r="C139" s="935"/>
      <c r="D139" s="935"/>
      <c r="E139" s="718" t="s">
        <v>262</v>
      </c>
    </row>
    <row r="140" spans="1:5" ht="12.75">
      <c r="A140" s="642" t="s">
        <v>1026</v>
      </c>
      <c r="B140" s="935" t="s">
        <v>575</v>
      </c>
      <c r="C140" s="935"/>
      <c r="D140" s="935"/>
      <c r="E140" s="718"/>
    </row>
    <row r="141" spans="1:5" ht="12.75">
      <c r="A141" s="642" t="s">
        <v>1026</v>
      </c>
      <c r="B141" s="935" t="s">
        <v>576</v>
      </c>
      <c r="C141" s="935"/>
      <c r="D141" s="935"/>
      <c r="E141" s="718"/>
    </row>
    <row r="142" spans="1:5" ht="12.75">
      <c r="A142" s="642" t="s">
        <v>1026</v>
      </c>
      <c r="B142" s="969" t="s">
        <v>643</v>
      </c>
      <c r="C142" s="970"/>
      <c r="D142" s="971"/>
      <c r="E142" s="738"/>
    </row>
    <row r="143" spans="1:5" ht="12.75">
      <c r="A143" s="642"/>
      <c r="B143" s="972"/>
      <c r="C143" s="973"/>
      <c r="D143" s="973"/>
      <c r="E143" s="739"/>
    </row>
    <row r="145" spans="1:6" ht="12.75">
      <c r="A145" s="642" t="s">
        <v>1027</v>
      </c>
      <c r="B145" s="938" t="s">
        <v>20</v>
      </c>
      <c r="C145" s="938"/>
      <c r="D145" s="938"/>
      <c r="E145" s="938"/>
      <c r="F145" s="938"/>
    </row>
    <row r="146" spans="1:5" ht="12.75">
      <c r="A146" s="642" t="s">
        <v>1027</v>
      </c>
      <c r="B146" s="981"/>
      <c r="C146" s="981"/>
      <c r="D146" s="710" t="s">
        <v>577</v>
      </c>
      <c r="E146" s="710" t="s">
        <v>578</v>
      </c>
    </row>
    <row r="147" spans="1:5" ht="12.75">
      <c r="A147" s="642" t="s">
        <v>1027</v>
      </c>
      <c r="B147" s="980" t="s">
        <v>579</v>
      </c>
      <c r="C147" s="980"/>
      <c r="D147" s="756" t="s">
        <v>262</v>
      </c>
      <c r="E147" s="756"/>
    </row>
    <row r="148" spans="1:5" ht="12.75">
      <c r="A148" s="642" t="s">
        <v>1027</v>
      </c>
      <c r="B148" s="980" t="s">
        <v>580</v>
      </c>
      <c r="C148" s="980"/>
      <c r="D148" s="756" t="s">
        <v>262</v>
      </c>
      <c r="E148" s="756"/>
    </row>
    <row r="149" spans="1:5" ht="12.75">
      <c r="A149" s="642" t="s">
        <v>1027</v>
      </c>
      <c r="B149" s="980" t="s">
        <v>581</v>
      </c>
      <c r="C149" s="980"/>
      <c r="D149" s="756" t="s">
        <v>262</v>
      </c>
      <c r="E149" s="756"/>
    </row>
    <row r="150" spans="1:5" ht="12.75">
      <c r="A150" s="642" t="s">
        <v>1027</v>
      </c>
      <c r="B150" s="980" t="s">
        <v>582</v>
      </c>
      <c r="C150" s="980"/>
      <c r="D150" s="756"/>
      <c r="E150" s="756"/>
    </row>
    <row r="151" spans="1:5" ht="12.75">
      <c r="A151" s="642" t="s">
        <v>1027</v>
      </c>
      <c r="B151" s="980" t="s">
        <v>583</v>
      </c>
      <c r="C151" s="980"/>
      <c r="D151" s="756"/>
      <c r="E151" s="756"/>
    </row>
    <row r="152" spans="1:5" ht="12.75">
      <c r="A152" s="642" t="s">
        <v>1027</v>
      </c>
      <c r="B152" s="980" t="s">
        <v>584</v>
      </c>
      <c r="C152" s="980"/>
      <c r="D152" s="756"/>
      <c r="E152" s="757"/>
    </row>
    <row r="153" spans="1:5" ht="12.75">
      <c r="A153" s="642" t="s">
        <v>1027</v>
      </c>
      <c r="B153" s="980" t="s">
        <v>585</v>
      </c>
      <c r="C153" s="980"/>
      <c r="D153" s="756" t="s">
        <v>262</v>
      </c>
      <c r="E153" s="756"/>
    </row>
    <row r="154" spans="1:5" ht="12.75">
      <c r="A154" s="642" t="s">
        <v>1027</v>
      </c>
      <c r="B154" s="980" t="s">
        <v>906</v>
      </c>
      <c r="C154" s="980"/>
      <c r="D154" s="756"/>
      <c r="E154" s="756" t="s">
        <v>262</v>
      </c>
    </row>
    <row r="155" spans="1:5" ht="12.75">
      <c r="A155" s="642" t="s">
        <v>1027</v>
      </c>
      <c r="B155" s="980" t="s">
        <v>586</v>
      </c>
      <c r="C155" s="980"/>
      <c r="D155" s="756" t="s">
        <v>262</v>
      </c>
      <c r="E155" s="756"/>
    </row>
    <row r="156" spans="1:5" ht="12.75">
      <c r="A156" s="642" t="s">
        <v>1027</v>
      </c>
      <c r="B156" s="980" t="s">
        <v>587</v>
      </c>
      <c r="C156" s="980"/>
      <c r="D156" s="756"/>
      <c r="E156" s="756"/>
    </row>
    <row r="157" spans="1:5" ht="12.75">
      <c r="A157" s="642" t="s">
        <v>1027</v>
      </c>
      <c r="B157" s="980" t="s">
        <v>588</v>
      </c>
      <c r="C157" s="980"/>
      <c r="D157" s="756" t="s">
        <v>262</v>
      </c>
      <c r="E157" s="756"/>
    </row>
    <row r="159" spans="1:5" ht="55.5" customHeight="1">
      <c r="A159" s="713" t="s">
        <v>1131</v>
      </c>
      <c r="B159" s="983" t="s">
        <v>1132</v>
      </c>
      <c r="C159" s="984"/>
      <c r="D159" s="984"/>
      <c r="E159" s="984"/>
    </row>
    <row r="160" spans="2:5" ht="12.75">
      <c r="B160" s="982"/>
      <c r="C160" s="982"/>
      <c r="D160" s="982"/>
      <c r="E160" s="982"/>
    </row>
    <row r="161" spans="2:5" ht="12.75">
      <c r="B161" s="982"/>
      <c r="C161" s="982"/>
      <c r="D161" s="982"/>
      <c r="E161" s="982"/>
    </row>
    <row r="162" spans="2:5" ht="12.75">
      <c r="B162" s="982"/>
      <c r="C162" s="982"/>
      <c r="D162" s="982"/>
      <c r="E162" s="982"/>
    </row>
    <row r="163" spans="2:5" ht="12.75">
      <c r="B163" s="982"/>
      <c r="C163" s="982"/>
      <c r="D163" s="982"/>
      <c r="E163" s="982"/>
    </row>
  </sheetData>
  <sheetProtection/>
  <mergeCells count="107">
    <mergeCell ref="B160:E163"/>
    <mergeCell ref="B149:C149"/>
    <mergeCell ref="B150:C150"/>
    <mergeCell ref="B151:C151"/>
    <mergeCell ref="B152:C152"/>
    <mergeCell ref="B153:C153"/>
    <mergeCell ref="B155:C155"/>
    <mergeCell ref="B156:C156"/>
    <mergeCell ref="B157:C157"/>
    <mergeCell ref="B159:E159"/>
    <mergeCell ref="B140:D140"/>
    <mergeCell ref="B141:D141"/>
    <mergeCell ref="B154:C154"/>
    <mergeCell ref="B142:D142"/>
    <mergeCell ref="B143:D143"/>
    <mergeCell ref="B145:F145"/>
    <mergeCell ref="B146:C146"/>
    <mergeCell ref="B147:C147"/>
    <mergeCell ref="B148:C148"/>
    <mergeCell ref="B136:D136"/>
    <mergeCell ref="B137:D137"/>
    <mergeCell ref="B138:D138"/>
    <mergeCell ref="B139:D139"/>
    <mergeCell ref="B131:D131"/>
    <mergeCell ref="B133:C133"/>
    <mergeCell ref="B134:C134"/>
    <mergeCell ref="B135:D135"/>
    <mergeCell ref="B127:D127"/>
    <mergeCell ref="B128:D128"/>
    <mergeCell ref="B129:D129"/>
    <mergeCell ref="B130:D130"/>
    <mergeCell ref="B122:D122"/>
    <mergeCell ref="B123:D123"/>
    <mergeCell ref="B124:D124"/>
    <mergeCell ref="B126:D126"/>
    <mergeCell ref="B117:D117"/>
    <mergeCell ref="B118:D118"/>
    <mergeCell ref="B119:D119"/>
    <mergeCell ref="B121:D121"/>
    <mergeCell ref="B110:C110"/>
    <mergeCell ref="B111:C111"/>
    <mergeCell ref="B115:C115"/>
    <mergeCell ref="B116:D116"/>
    <mergeCell ref="B103:F103"/>
    <mergeCell ref="C104:D104"/>
    <mergeCell ref="B105:C105"/>
    <mergeCell ref="B109:C109"/>
    <mergeCell ref="B98:F98"/>
    <mergeCell ref="B99:D99"/>
    <mergeCell ref="B100:D100"/>
    <mergeCell ref="B101:D101"/>
    <mergeCell ref="B93:D93"/>
    <mergeCell ref="B94:D94"/>
    <mergeCell ref="B95:D95"/>
    <mergeCell ref="B96:D96"/>
    <mergeCell ref="B89:D89"/>
    <mergeCell ref="B90:D90"/>
    <mergeCell ref="B91:D91"/>
    <mergeCell ref="B92:D92"/>
    <mergeCell ref="B82:D82"/>
    <mergeCell ref="B83:D83"/>
    <mergeCell ref="B84:D84"/>
    <mergeCell ref="B88:F88"/>
    <mergeCell ref="B78:F78"/>
    <mergeCell ref="B79:D79"/>
    <mergeCell ref="B80:D80"/>
    <mergeCell ref="B81:D81"/>
    <mergeCell ref="B70:D70"/>
    <mergeCell ref="B72:E72"/>
    <mergeCell ref="B74:E74"/>
    <mergeCell ref="B76:E76"/>
    <mergeCell ref="B65:F65"/>
    <mergeCell ref="B67:F67"/>
    <mergeCell ref="B68:D68"/>
    <mergeCell ref="B69:D69"/>
    <mergeCell ref="B60:E60"/>
    <mergeCell ref="B61:E61"/>
    <mergeCell ref="B62:E62"/>
    <mergeCell ref="B63:E63"/>
    <mergeCell ref="B29:D29"/>
    <mergeCell ref="B31:F31"/>
    <mergeCell ref="B47:F47"/>
    <mergeCell ref="C56:F56"/>
    <mergeCell ref="B25:D25"/>
    <mergeCell ref="B26:F26"/>
    <mergeCell ref="B27:D27"/>
    <mergeCell ref="B28:D28"/>
    <mergeCell ref="B21:F21"/>
    <mergeCell ref="B22:D22"/>
    <mergeCell ref="B23:D23"/>
    <mergeCell ref="B24:D24"/>
    <mergeCell ref="B17:D17"/>
    <mergeCell ref="B18:D18"/>
    <mergeCell ref="B19:D19"/>
    <mergeCell ref="B20:D20"/>
    <mergeCell ref="B12:C12"/>
    <mergeCell ref="B14:D14"/>
    <mergeCell ref="B15:F15"/>
    <mergeCell ref="B16:D16"/>
    <mergeCell ref="B7:D7"/>
    <mergeCell ref="B9:F9"/>
    <mergeCell ref="B10:C10"/>
    <mergeCell ref="B11:C11"/>
    <mergeCell ref="A1:F1"/>
    <mergeCell ref="B3:D3"/>
    <mergeCell ref="B4:F4"/>
    <mergeCell ref="B6:D6"/>
  </mergeCells>
  <printOptions/>
  <pageMargins left="0.75" right="0.75" top="1" bottom="1" header="0.5" footer="0.5"/>
  <pageSetup horizontalDpi="600" verticalDpi="600" orientation="portrait" r:id="rId2"/>
  <headerFooter alignWithMargins="0">
    <oddHeader>&amp;CCommon Data Set 2008-09</oddHeader>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Common Data Set 2008-2009</dc:title>
  <dc:subject/>
  <dc:creator>Bethel University Office of Enrollment Management</dc:creator>
  <cp:keywords/>
  <dc:description/>
  <cp:lastModifiedBy>dstavem</cp:lastModifiedBy>
  <cp:lastPrinted>2008-08-01T20:45:51Z</cp:lastPrinted>
  <dcterms:created xsi:type="dcterms:W3CDTF">2001-06-11T17:38:48Z</dcterms:created>
  <dcterms:modified xsi:type="dcterms:W3CDTF">2009-09-04T19:35:31Z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